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65" tabRatio="867" firstSheet="3" activeTab="3"/>
  </bookViews>
  <sheets>
    <sheet name="USERDATABASE" sheetId="1" state="hidden" r:id="rId1"/>
    <sheet name="Missing Value" sheetId="2" state="hidden" r:id="rId2"/>
    <sheet name="Sheet1" sheetId="3" state="hidden" r:id="rId3"/>
    <sheet name="How to cite" sheetId="4" r:id="rId4"/>
    <sheet name="Introduction" sheetId="5" r:id="rId5"/>
    <sheet name="Senegal FCT" sheetId="6" r:id="rId6"/>
    <sheet name="5" sheetId="7" r:id="rId7"/>
    <sheet name="10" sheetId="8" r:id="rId8"/>
    <sheet name="11" sheetId="9" r:id="rId9"/>
    <sheet name="12F" sheetId="10" r:id="rId10"/>
    <sheet name="13F" sheetId="11" r:id="rId11"/>
    <sheet name="14F" sheetId="12" r:id="rId12"/>
    <sheet name="15F" sheetId="13" r:id="rId13"/>
    <sheet name="23F" sheetId="14" r:id="rId14"/>
    <sheet name="25" sheetId="15" r:id="rId15"/>
    <sheet name="25F" sheetId="16" r:id="rId16"/>
    <sheet name="26F" sheetId="17" r:id="rId17"/>
    <sheet name="28" sheetId="18" r:id="rId18"/>
    <sheet name="42" sheetId="19" r:id="rId19"/>
    <sheet name="44" sheetId="20" r:id="rId20"/>
    <sheet name="44F" sheetId="21" r:id="rId21"/>
    <sheet name="45" sheetId="22" r:id="rId22"/>
    <sheet name="45F" sheetId="23" r:id="rId23"/>
    <sheet name="46" sheetId="24" r:id="rId24"/>
    <sheet name="46F" sheetId="25" r:id="rId25"/>
    <sheet name="Reference" sheetId="26" r:id="rId26"/>
  </sheets>
  <definedNames/>
  <calcPr fullCalcOnLoad="1"/>
</workbook>
</file>

<file path=xl/comments15.xml><?xml version="1.0" encoding="utf-8"?>
<comments xmlns="http://schemas.openxmlformats.org/spreadsheetml/2006/main">
  <authors>
    <author>Young Moo Yoo</author>
  </authors>
  <commentList>
    <comment ref="A4" authorId="0">
      <text>
        <r>
          <rPr>
            <b/>
            <sz val="9"/>
            <rFont val="Tahoma"/>
            <family val="2"/>
          </rPr>
          <t>Young Moo Yoo:</t>
        </r>
        <r>
          <rPr>
            <sz val="9"/>
            <rFont val="Tahoma"/>
            <family val="2"/>
          </rPr>
          <t xml:space="preserve">
Senegalese Chef</t>
        </r>
      </text>
    </comment>
    <comment ref="A5" authorId="0">
      <text>
        <r>
          <rPr>
            <b/>
            <sz val="9"/>
            <rFont val="Tahoma"/>
            <family val="2"/>
          </rPr>
          <t>Young Moo Yoo:</t>
        </r>
        <r>
          <rPr>
            <sz val="9"/>
            <rFont val="Tahoma"/>
            <family val="2"/>
          </rPr>
          <t xml:space="preserve">
https://bakeitright.com/measuring-charts</t>
        </r>
      </text>
    </comment>
    <comment ref="A6" authorId="0">
      <text>
        <r>
          <rPr>
            <b/>
            <sz val="9"/>
            <rFont val="Tahoma"/>
            <family val="2"/>
          </rPr>
          <t>Young Moo Yoo:</t>
        </r>
        <r>
          <rPr>
            <sz val="9"/>
            <rFont val="Tahoma"/>
            <family val="2"/>
          </rPr>
          <t xml:space="preserve">
https://hannaone.com/Recipe/weightonions.html</t>
        </r>
      </text>
    </comment>
    <comment ref="A7" authorId="0">
      <text>
        <r>
          <rPr>
            <b/>
            <sz val="9"/>
            <rFont val="Tahoma"/>
            <family val="2"/>
          </rPr>
          <t>Young Moo Yoo:</t>
        </r>
        <r>
          <rPr>
            <sz val="9"/>
            <rFont val="Tahoma"/>
            <family val="2"/>
          </rPr>
          <t xml:space="preserve">
https://bakeitright.com/measuring-charts</t>
        </r>
      </text>
    </comment>
    <comment ref="D10" authorId="0">
      <text>
        <r>
          <rPr>
            <b/>
            <sz val="9"/>
            <rFont val="Tahoma"/>
            <family val="2"/>
          </rPr>
          <t>Young Moo Yoo:</t>
        </r>
        <r>
          <rPr>
            <sz val="9"/>
            <rFont val="Tahoma"/>
            <family val="2"/>
          </rPr>
          <t xml:space="preserve">
Senegal standard: 60 mcg/g
8 mg/100g=2+60*100/1000</t>
        </r>
      </text>
    </comment>
    <comment ref="K10" authorId="0">
      <text>
        <r>
          <rPr>
            <b/>
            <sz val="9"/>
            <rFont val="Tahoma"/>
            <family val="2"/>
          </rPr>
          <t>Young Moo Yoo:</t>
        </r>
        <r>
          <rPr>
            <sz val="9"/>
            <rFont val="Tahoma"/>
            <family val="2"/>
          </rPr>
          <t xml:space="preserve">
Math for Dietary Folate Equivalent calculation:  mcg DFE=[mcg food folate + (1.7 X mcg folic acid)] (WHO 2004 vitamin and mineral requirements). 449 mcg DFE=24+(1.7 X 250mcg)</t>
        </r>
      </text>
    </comment>
    <comment ref="R12" authorId="0">
      <text>
        <r>
          <rPr>
            <b/>
            <sz val="9"/>
            <rFont val="Tahoma"/>
            <family val="2"/>
          </rPr>
          <t>Young Moo Yoo:</t>
        </r>
        <r>
          <rPr>
            <sz val="9"/>
            <rFont val="Tahoma"/>
            <family val="2"/>
          </rPr>
          <t xml:space="preserve">
Senegal Standard: 17.5 mcg/g
Math: 17.5*100
</t>
        </r>
      </text>
    </comment>
    <comment ref="D28" authorId="0">
      <text>
        <r>
          <rPr>
            <b/>
            <sz val="9"/>
            <rFont val="Tahoma"/>
            <family val="2"/>
          </rPr>
          <t>Young Moo Yoo:</t>
        </r>
        <r>
          <rPr>
            <sz val="9"/>
            <rFont val="Tahoma"/>
            <family val="2"/>
          </rPr>
          <t xml:space="preserve">
Senegal standard is 90 mcg/g
Math: 9042=42+90*100</t>
        </r>
      </text>
    </comment>
    <comment ref="A10" authorId="0">
      <text>
        <r>
          <rPr>
            <b/>
            <sz val="9"/>
            <rFont val="Tahoma"/>
            <family val="2"/>
          </rPr>
          <t>Young Moo Yoo:</t>
        </r>
        <r>
          <rPr>
            <sz val="9"/>
            <rFont val="Tahoma"/>
            <family val="2"/>
          </rPr>
          <t xml:space="preserve">
https://bakeitright.com/measuring-charts</t>
        </r>
      </text>
    </comment>
    <comment ref="A11" authorId="0">
      <text>
        <r>
          <rPr>
            <b/>
            <sz val="9"/>
            <rFont val="Tahoma"/>
            <family val="2"/>
          </rPr>
          <t>Young Moo Yoo:</t>
        </r>
        <r>
          <rPr>
            <sz val="9"/>
            <rFont val="Tahoma"/>
            <family val="2"/>
          </rPr>
          <t xml:space="preserve">
https://hannaone.com/Recipe/weightonions.html</t>
        </r>
      </text>
    </comment>
    <comment ref="A12" authorId="0">
      <text>
        <r>
          <rPr>
            <b/>
            <sz val="9"/>
            <rFont val="Tahoma"/>
            <family val="2"/>
          </rPr>
          <t>Young Moo Yoo:</t>
        </r>
        <r>
          <rPr>
            <sz val="9"/>
            <rFont val="Tahoma"/>
            <family val="2"/>
          </rPr>
          <t xml:space="preserve">
https://bakeitright.com/measuring-charts</t>
        </r>
      </text>
    </comment>
    <comment ref="H10" authorId="0">
      <text>
        <r>
          <rPr>
            <b/>
            <sz val="9"/>
            <rFont val="Tahoma"/>
            <family val="2"/>
          </rPr>
          <t>Young Moo Yoo:</t>
        </r>
        <r>
          <rPr>
            <sz val="9"/>
            <rFont val="Tahoma"/>
            <family val="2"/>
          </rPr>
          <t xml:space="preserve">
https://bakeitright.com/measuring-charts</t>
        </r>
      </text>
    </comment>
    <comment ref="H11" authorId="0">
      <text>
        <r>
          <rPr>
            <b/>
            <sz val="9"/>
            <rFont val="Tahoma"/>
            <family val="2"/>
          </rPr>
          <t>Young Moo Yoo:</t>
        </r>
        <r>
          <rPr>
            <sz val="9"/>
            <rFont val="Tahoma"/>
            <family val="2"/>
          </rPr>
          <t xml:space="preserve">
https://hannaone.com/Recipe/weightonions.html</t>
        </r>
      </text>
    </comment>
    <comment ref="H12" authorId="0">
      <text>
        <r>
          <rPr>
            <b/>
            <sz val="9"/>
            <rFont val="Tahoma"/>
            <family val="2"/>
          </rPr>
          <t>Young Moo Yoo:</t>
        </r>
        <r>
          <rPr>
            <sz val="9"/>
            <rFont val="Tahoma"/>
            <family val="2"/>
          </rPr>
          <t xml:space="preserve">
https://bakeitright.com/measuring-charts</t>
        </r>
      </text>
    </comment>
    <comment ref="O10" authorId="0">
      <text>
        <r>
          <rPr>
            <b/>
            <sz val="9"/>
            <rFont val="Tahoma"/>
            <family val="2"/>
          </rPr>
          <t>Young Moo Yoo:</t>
        </r>
        <r>
          <rPr>
            <sz val="9"/>
            <rFont val="Tahoma"/>
            <family val="2"/>
          </rPr>
          <t xml:space="preserve">
https://bakeitright.com/measuring-charts</t>
        </r>
      </text>
    </comment>
    <comment ref="O11" authorId="0">
      <text>
        <r>
          <rPr>
            <b/>
            <sz val="9"/>
            <rFont val="Tahoma"/>
            <family val="2"/>
          </rPr>
          <t>Young Moo Yoo:</t>
        </r>
        <r>
          <rPr>
            <sz val="9"/>
            <rFont val="Tahoma"/>
            <family val="2"/>
          </rPr>
          <t xml:space="preserve">
https://hannaone.com/Recipe/weightonions.html</t>
        </r>
      </text>
    </comment>
    <comment ref="O12" authorId="0">
      <text>
        <r>
          <rPr>
            <b/>
            <sz val="9"/>
            <rFont val="Tahoma"/>
            <family val="2"/>
          </rPr>
          <t>Young Moo Yoo:</t>
        </r>
        <r>
          <rPr>
            <sz val="9"/>
            <rFont val="Tahoma"/>
            <family val="2"/>
          </rPr>
          <t xml:space="preserve">
https://bakeitright.com/measuring-charts</t>
        </r>
      </text>
    </comment>
    <comment ref="V10" authorId="0">
      <text>
        <r>
          <rPr>
            <b/>
            <sz val="9"/>
            <rFont val="Tahoma"/>
            <family val="2"/>
          </rPr>
          <t>Young Moo Yoo:</t>
        </r>
        <r>
          <rPr>
            <sz val="9"/>
            <rFont val="Tahoma"/>
            <family val="2"/>
          </rPr>
          <t xml:space="preserve">
https://bakeitright.com/measuring-charts</t>
        </r>
      </text>
    </comment>
    <comment ref="V11" authorId="0">
      <text>
        <r>
          <rPr>
            <b/>
            <sz val="9"/>
            <rFont val="Tahoma"/>
            <family val="2"/>
          </rPr>
          <t>Young Moo Yoo:</t>
        </r>
        <r>
          <rPr>
            <sz val="9"/>
            <rFont val="Tahoma"/>
            <family val="2"/>
          </rPr>
          <t xml:space="preserve">
https://hannaone.com/Recipe/weightonions.html</t>
        </r>
      </text>
    </comment>
    <comment ref="V12" authorId="0">
      <text>
        <r>
          <rPr>
            <b/>
            <sz val="9"/>
            <rFont val="Tahoma"/>
            <family val="2"/>
          </rPr>
          <t>Young Moo Yoo:</t>
        </r>
        <r>
          <rPr>
            <sz val="9"/>
            <rFont val="Tahoma"/>
            <family val="2"/>
          </rPr>
          <t xml:space="preserve">
https://bakeitright.com/measuring-charts</t>
        </r>
      </text>
    </comment>
    <comment ref="AC10" authorId="0">
      <text>
        <r>
          <rPr>
            <b/>
            <sz val="9"/>
            <rFont val="Tahoma"/>
            <family val="2"/>
          </rPr>
          <t>Young Moo Yoo:</t>
        </r>
        <r>
          <rPr>
            <sz val="9"/>
            <rFont val="Tahoma"/>
            <family val="2"/>
          </rPr>
          <t xml:space="preserve">
https://bakeitright.com/measuring-charts</t>
        </r>
      </text>
    </comment>
    <comment ref="AC11" authorId="0">
      <text>
        <r>
          <rPr>
            <b/>
            <sz val="9"/>
            <rFont val="Tahoma"/>
            <family val="2"/>
          </rPr>
          <t>Young Moo Yoo:</t>
        </r>
        <r>
          <rPr>
            <sz val="9"/>
            <rFont val="Tahoma"/>
            <family val="2"/>
          </rPr>
          <t xml:space="preserve">
https://hannaone.com/Recipe/weightonions.html</t>
        </r>
      </text>
    </comment>
    <comment ref="AC12" authorId="0">
      <text>
        <r>
          <rPr>
            <b/>
            <sz val="9"/>
            <rFont val="Tahoma"/>
            <family val="2"/>
          </rPr>
          <t>Young Moo Yoo:</t>
        </r>
        <r>
          <rPr>
            <sz val="9"/>
            <rFont val="Tahoma"/>
            <family val="2"/>
          </rPr>
          <t xml:space="preserve">
https://bakeitright.com/measuring-charts</t>
        </r>
      </text>
    </comment>
    <comment ref="AC18" authorId="0">
      <text>
        <r>
          <rPr>
            <b/>
            <sz val="9"/>
            <rFont val="Tahoma"/>
            <family val="2"/>
          </rPr>
          <t>Young Moo Yoo:</t>
        </r>
        <r>
          <rPr>
            <sz val="9"/>
            <rFont val="Tahoma"/>
            <family val="2"/>
          </rPr>
          <t xml:space="preserve">
https://bakeitright.com/measuring-charts</t>
        </r>
      </text>
    </comment>
    <comment ref="AC19" authorId="0">
      <text>
        <r>
          <rPr>
            <b/>
            <sz val="9"/>
            <rFont val="Tahoma"/>
            <family val="2"/>
          </rPr>
          <t>Young Moo Yoo:</t>
        </r>
        <r>
          <rPr>
            <sz val="9"/>
            <rFont val="Tahoma"/>
            <family val="2"/>
          </rPr>
          <t xml:space="preserve">
https://hannaone.com/Recipe/weightonions.html</t>
        </r>
      </text>
    </comment>
    <comment ref="AC20" authorId="0">
      <text>
        <r>
          <rPr>
            <b/>
            <sz val="9"/>
            <rFont val="Tahoma"/>
            <family val="2"/>
          </rPr>
          <t>Young Moo Yoo:</t>
        </r>
        <r>
          <rPr>
            <sz val="9"/>
            <rFont val="Tahoma"/>
            <family val="2"/>
          </rPr>
          <t xml:space="preserve">
https://bakeitright.com/measuring-charts</t>
        </r>
      </text>
    </comment>
    <comment ref="V18" authorId="0">
      <text>
        <r>
          <rPr>
            <b/>
            <sz val="9"/>
            <rFont val="Tahoma"/>
            <family val="2"/>
          </rPr>
          <t>Young Moo Yoo:</t>
        </r>
        <r>
          <rPr>
            <sz val="9"/>
            <rFont val="Tahoma"/>
            <family val="2"/>
          </rPr>
          <t xml:space="preserve">
https://bakeitright.com/measuring-charts</t>
        </r>
      </text>
    </comment>
    <comment ref="V19" authorId="0">
      <text>
        <r>
          <rPr>
            <b/>
            <sz val="9"/>
            <rFont val="Tahoma"/>
            <family val="2"/>
          </rPr>
          <t>Young Moo Yoo:</t>
        </r>
        <r>
          <rPr>
            <sz val="9"/>
            <rFont val="Tahoma"/>
            <family val="2"/>
          </rPr>
          <t xml:space="preserve">
https://hannaone.com/Recipe/weightonions.html</t>
        </r>
      </text>
    </comment>
    <comment ref="V20" authorId="0">
      <text>
        <r>
          <rPr>
            <b/>
            <sz val="9"/>
            <rFont val="Tahoma"/>
            <family val="2"/>
          </rPr>
          <t>Young Moo Yoo:</t>
        </r>
        <r>
          <rPr>
            <sz val="9"/>
            <rFont val="Tahoma"/>
            <family val="2"/>
          </rPr>
          <t xml:space="preserve">
https://bakeitright.com/measuring-charts</t>
        </r>
      </text>
    </comment>
    <comment ref="O18" authorId="0">
      <text>
        <r>
          <rPr>
            <b/>
            <sz val="9"/>
            <rFont val="Tahoma"/>
            <family val="2"/>
          </rPr>
          <t>Young Moo Yoo:</t>
        </r>
        <r>
          <rPr>
            <sz val="9"/>
            <rFont val="Tahoma"/>
            <family val="2"/>
          </rPr>
          <t xml:space="preserve">
https://bakeitright.com/measuring-charts</t>
        </r>
      </text>
    </comment>
    <comment ref="O19" authorId="0">
      <text>
        <r>
          <rPr>
            <b/>
            <sz val="9"/>
            <rFont val="Tahoma"/>
            <family val="2"/>
          </rPr>
          <t>Young Moo Yoo:</t>
        </r>
        <r>
          <rPr>
            <sz val="9"/>
            <rFont val="Tahoma"/>
            <family val="2"/>
          </rPr>
          <t xml:space="preserve">
https://hannaone.com/Recipe/weightonions.html</t>
        </r>
      </text>
    </comment>
    <comment ref="O20" authorId="0">
      <text>
        <r>
          <rPr>
            <b/>
            <sz val="9"/>
            <rFont val="Tahoma"/>
            <family val="2"/>
          </rPr>
          <t>Young Moo Yoo:</t>
        </r>
        <r>
          <rPr>
            <sz val="9"/>
            <rFont val="Tahoma"/>
            <family val="2"/>
          </rPr>
          <t xml:space="preserve">
https://bakeitright.com/measuring-charts</t>
        </r>
      </text>
    </comment>
    <comment ref="H18" authorId="0">
      <text>
        <r>
          <rPr>
            <b/>
            <sz val="9"/>
            <rFont val="Tahoma"/>
            <family val="2"/>
          </rPr>
          <t>Young Moo Yoo:</t>
        </r>
        <r>
          <rPr>
            <sz val="9"/>
            <rFont val="Tahoma"/>
            <family val="2"/>
          </rPr>
          <t xml:space="preserve">
https://bakeitright.com/measuring-charts</t>
        </r>
      </text>
    </comment>
    <comment ref="H19" authorId="0">
      <text>
        <r>
          <rPr>
            <b/>
            <sz val="9"/>
            <rFont val="Tahoma"/>
            <family val="2"/>
          </rPr>
          <t>Young Moo Yoo:</t>
        </r>
        <r>
          <rPr>
            <sz val="9"/>
            <rFont val="Tahoma"/>
            <family val="2"/>
          </rPr>
          <t xml:space="preserve">
https://hannaone.com/Recipe/weightonions.html</t>
        </r>
      </text>
    </comment>
    <comment ref="H20" authorId="0">
      <text>
        <r>
          <rPr>
            <b/>
            <sz val="9"/>
            <rFont val="Tahoma"/>
            <family val="2"/>
          </rPr>
          <t>Young Moo Yoo:</t>
        </r>
        <r>
          <rPr>
            <sz val="9"/>
            <rFont val="Tahoma"/>
            <family val="2"/>
          </rPr>
          <t xml:space="preserve">
https://bakeitright.com/measuring-charts</t>
        </r>
      </text>
    </comment>
    <comment ref="A18" authorId="0">
      <text>
        <r>
          <rPr>
            <b/>
            <sz val="9"/>
            <rFont val="Tahoma"/>
            <family val="2"/>
          </rPr>
          <t>Young Moo Yoo:</t>
        </r>
        <r>
          <rPr>
            <sz val="9"/>
            <rFont val="Tahoma"/>
            <family val="2"/>
          </rPr>
          <t xml:space="preserve">
https://bakeitright.com/measuring-charts</t>
        </r>
      </text>
    </comment>
    <comment ref="A19" authorId="0">
      <text>
        <r>
          <rPr>
            <b/>
            <sz val="9"/>
            <rFont val="Tahoma"/>
            <family val="2"/>
          </rPr>
          <t>Young Moo Yoo:</t>
        </r>
        <r>
          <rPr>
            <sz val="9"/>
            <rFont val="Tahoma"/>
            <family val="2"/>
          </rPr>
          <t xml:space="preserve">
https://hannaone.com/Recipe/weightonions.html</t>
        </r>
      </text>
    </comment>
    <comment ref="A20" authorId="0">
      <text>
        <r>
          <rPr>
            <b/>
            <sz val="9"/>
            <rFont val="Tahoma"/>
            <family val="2"/>
          </rPr>
          <t>Young Moo Yoo:</t>
        </r>
        <r>
          <rPr>
            <sz val="9"/>
            <rFont val="Tahoma"/>
            <family val="2"/>
          </rPr>
          <t xml:space="preserve">
https://bakeitright.com/measuring-charts</t>
        </r>
      </text>
    </comment>
    <comment ref="A26" authorId="0">
      <text>
        <r>
          <rPr>
            <b/>
            <sz val="9"/>
            <rFont val="Tahoma"/>
            <family val="2"/>
          </rPr>
          <t>Young Moo Yoo:</t>
        </r>
        <r>
          <rPr>
            <sz val="9"/>
            <rFont val="Tahoma"/>
            <family val="2"/>
          </rPr>
          <t xml:space="preserve">
https://bakeitright.com/measuring-charts</t>
        </r>
      </text>
    </comment>
    <comment ref="A27" authorId="0">
      <text>
        <r>
          <rPr>
            <b/>
            <sz val="9"/>
            <rFont val="Tahoma"/>
            <family val="2"/>
          </rPr>
          <t>Young Moo Yoo:</t>
        </r>
        <r>
          <rPr>
            <sz val="9"/>
            <rFont val="Tahoma"/>
            <family val="2"/>
          </rPr>
          <t xml:space="preserve">
https://hannaone.com/Recipe/weightonions.html</t>
        </r>
      </text>
    </comment>
    <comment ref="A28" authorId="0">
      <text>
        <r>
          <rPr>
            <b/>
            <sz val="9"/>
            <rFont val="Tahoma"/>
            <family val="2"/>
          </rPr>
          <t>Young Moo Yoo:</t>
        </r>
        <r>
          <rPr>
            <sz val="9"/>
            <rFont val="Tahoma"/>
            <family val="2"/>
          </rPr>
          <t xml:space="preserve">
https://bakeitright.com/measuring-charts</t>
        </r>
      </text>
    </comment>
    <comment ref="H26" authorId="0">
      <text>
        <r>
          <rPr>
            <b/>
            <sz val="9"/>
            <rFont val="Tahoma"/>
            <family val="2"/>
          </rPr>
          <t>Young Moo Yoo:</t>
        </r>
        <r>
          <rPr>
            <sz val="9"/>
            <rFont val="Tahoma"/>
            <family val="2"/>
          </rPr>
          <t xml:space="preserve">
https://bakeitright.com/measuring-charts</t>
        </r>
      </text>
    </comment>
    <comment ref="H27" authorId="0">
      <text>
        <r>
          <rPr>
            <b/>
            <sz val="9"/>
            <rFont val="Tahoma"/>
            <family val="2"/>
          </rPr>
          <t>Young Moo Yoo:</t>
        </r>
        <r>
          <rPr>
            <sz val="9"/>
            <rFont val="Tahoma"/>
            <family val="2"/>
          </rPr>
          <t xml:space="preserve">
https://hannaone.com/Recipe/weightonions.html</t>
        </r>
      </text>
    </comment>
    <comment ref="H28" authorId="0">
      <text>
        <r>
          <rPr>
            <b/>
            <sz val="9"/>
            <rFont val="Tahoma"/>
            <family val="2"/>
          </rPr>
          <t>Young Moo Yoo:</t>
        </r>
        <r>
          <rPr>
            <sz val="9"/>
            <rFont val="Tahoma"/>
            <family val="2"/>
          </rPr>
          <t xml:space="preserve">
https://bakeitright.com/measuring-charts</t>
        </r>
      </text>
    </comment>
    <comment ref="O26" authorId="0">
      <text>
        <r>
          <rPr>
            <b/>
            <sz val="9"/>
            <rFont val="Tahoma"/>
            <family val="2"/>
          </rPr>
          <t>Young Moo Yoo:</t>
        </r>
        <r>
          <rPr>
            <sz val="9"/>
            <rFont val="Tahoma"/>
            <family val="2"/>
          </rPr>
          <t xml:space="preserve">
https://bakeitright.com/measuring-charts</t>
        </r>
      </text>
    </comment>
    <comment ref="O27" authorId="0">
      <text>
        <r>
          <rPr>
            <b/>
            <sz val="9"/>
            <rFont val="Tahoma"/>
            <family val="2"/>
          </rPr>
          <t>Young Moo Yoo:</t>
        </r>
        <r>
          <rPr>
            <sz val="9"/>
            <rFont val="Tahoma"/>
            <family val="2"/>
          </rPr>
          <t xml:space="preserve">
https://hannaone.com/Recipe/weightonions.html</t>
        </r>
      </text>
    </comment>
    <comment ref="O28" authorId="0">
      <text>
        <r>
          <rPr>
            <b/>
            <sz val="9"/>
            <rFont val="Tahoma"/>
            <family val="2"/>
          </rPr>
          <t>Young Moo Yoo:</t>
        </r>
        <r>
          <rPr>
            <sz val="9"/>
            <rFont val="Tahoma"/>
            <family val="2"/>
          </rPr>
          <t xml:space="preserve">
https://bakeitright.com/measuring-charts</t>
        </r>
      </text>
    </comment>
  </commentList>
</comments>
</file>

<file path=xl/comments16.xml><?xml version="1.0" encoding="utf-8"?>
<comments xmlns="http://schemas.openxmlformats.org/spreadsheetml/2006/main">
  <authors>
    <author>Young Moo Yoo</author>
  </authors>
  <commentList>
    <comment ref="A10" authorId="0">
      <text>
        <r>
          <rPr>
            <b/>
            <sz val="9"/>
            <rFont val="Tahoma"/>
            <family val="2"/>
          </rPr>
          <t>Young Moo Yoo:</t>
        </r>
        <r>
          <rPr>
            <sz val="9"/>
            <rFont val="Tahoma"/>
            <family val="2"/>
          </rPr>
          <t xml:space="preserve">
https://bakeitright.com/measuring-charts</t>
        </r>
      </text>
    </comment>
    <comment ref="D10" authorId="0">
      <text>
        <r>
          <rPr>
            <b/>
            <sz val="9"/>
            <rFont val="Tahoma"/>
            <family val="2"/>
          </rPr>
          <t>Young Moo Yoo:</t>
        </r>
        <r>
          <rPr>
            <sz val="9"/>
            <rFont val="Tahoma"/>
            <family val="2"/>
          </rPr>
          <t xml:space="preserve">
Senegal standard: 60 mcg/g
8 mg/100g=2+60*100/1000</t>
        </r>
      </text>
    </comment>
    <comment ref="H10" authorId="0">
      <text>
        <r>
          <rPr>
            <b/>
            <sz val="9"/>
            <rFont val="Tahoma"/>
            <family val="2"/>
          </rPr>
          <t>Young Moo Yoo:</t>
        </r>
        <r>
          <rPr>
            <sz val="9"/>
            <rFont val="Tahoma"/>
            <family val="2"/>
          </rPr>
          <t xml:space="preserve">
https://bakeitright.com/measuring-charts</t>
        </r>
      </text>
    </comment>
    <comment ref="K10" authorId="0">
      <text>
        <r>
          <rPr>
            <b/>
            <sz val="9"/>
            <rFont val="Tahoma"/>
            <family val="2"/>
          </rPr>
          <t>Young Moo Yoo:</t>
        </r>
        <r>
          <rPr>
            <sz val="9"/>
            <rFont val="Tahoma"/>
            <family val="2"/>
          </rPr>
          <t xml:space="preserve">
Math for Dietary Folate Equivalent calculation:  mcg DFE=[mcg food folate + (1.7 X mcg folic acid)] (WHO 2004 vitamin and mineral requirements). 449 mcg DFE=24+(1.7 X 250mcg)</t>
        </r>
      </text>
    </comment>
    <comment ref="O10" authorId="0">
      <text>
        <r>
          <rPr>
            <b/>
            <sz val="9"/>
            <rFont val="Tahoma"/>
            <family val="2"/>
          </rPr>
          <t>Young Moo Yoo:</t>
        </r>
        <r>
          <rPr>
            <sz val="9"/>
            <rFont val="Tahoma"/>
            <family val="2"/>
          </rPr>
          <t xml:space="preserve">
https://bakeitright.com/measuring-charts</t>
        </r>
      </text>
    </comment>
    <comment ref="V10" authorId="0">
      <text>
        <r>
          <rPr>
            <b/>
            <sz val="9"/>
            <rFont val="Tahoma"/>
            <family val="2"/>
          </rPr>
          <t>Young Moo Yoo:</t>
        </r>
        <r>
          <rPr>
            <sz val="9"/>
            <rFont val="Tahoma"/>
            <family val="2"/>
          </rPr>
          <t xml:space="preserve">
https://bakeitright.com/measuring-charts</t>
        </r>
      </text>
    </comment>
    <comment ref="AC10" authorId="0">
      <text>
        <r>
          <rPr>
            <b/>
            <sz val="9"/>
            <rFont val="Tahoma"/>
            <family val="2"/>
          </rPr>
          <t>Young Moo Yoo:</t>
        </r>
        <r>
          <rPr>
            <sz val="9"/>
            <rFont val="Tahoma"/>
            <family val="2"/>
          </rPr>
          <t xml:space="preserve">
https://bakeitright.com/measuring-charts</t>
        </r>
      </text>
    </comment>
    <comment ref="A11" authorId="0">
      <text>
        <r>
          <rPr>
            <b/>
            <sz val="9"/>
            <rFont val="Tahoma"/>
            <family val="2"/>
          </rPr>
          <t>Young Moo Yoo:</t>
        </r>
        <r>
          <rPr>
            <sz val="9"/>
            <rFont val="Tahoma"/>
            <family val="2"/>
          </rPr>
          <t xml:space="preserve">
https://hannaone.com/Recipe/weightonions.html</t>
        </r>
      </text>
    </comment>
    <comment ref="H11" authorId="0">
      <text>
        <r>
          <rPr>
            <b/>
            <sz val="9"/>
            <rFont val="Tahoma"/>
            <family val="2"/>
          </rPr>
          <t>Young Moo Yoo:</t>
        </r>
        <r>
          <rPr>
            <sz val="9"/>
            <rFont val="Tahoma"/>
            <family val="2"/>
          </rPr>
          <t xml:space="preserve">
https://hannaone.com/Recipe/weightonions.html</t>
        </r>
      </text>
    </comment>
    <comment ref="O11" authorId="0">
      <text>
        <r>
          <rPr>
            <b/>
            <sz val="9"/>
            <rFont val="Tahoma"/>
            <family val="2"/>
          </rPr>
          <t>Young Moo Yoo:</t>
        </r>
        <r>
          <rPr>
            <sz val="9"/>
            <rFont val="Tahoma"/>
            <family val="2"/>
          </rPr>
          <t xml:space="preserve">
https://hannaone.com/Recipe/weightonions.html</t>
        </r>
      </text>
    </comment>
    <comment ref="V11" authorId="0">
      <text>
        <r>
          <rPr>
            <b/>
            <sz val="9"/>
            <rFont val="Tahoma"/>
            <family val="2"/>
          </rPr>
          <t>Young Moo Yoo:</t>
        </r>
        <r>
          <rPr>
            <sz val="9"/>
            <rFont val="Tahoma"/>
            <family val="2"/>
          </rPr>
          <t xml:space="preserve">
https://hannaone.com/Recipe/weightonions.html</t>
        </r>
      </text>
    </comment>
    <comment ref="AC11" authorId="0">
      <text>
        <r>
          <rPr>
            <b/>
            <sz val="9"/>
            <rFont val="Tahoma"/>
            <family val="2"/>
          </rPr>
          <t>Young Moo Yoo:</t>
        </r>
        <r>
          <rPr>
            <sz val="9"/>
            <rFont val="Tahoma"/>
            <family val="2"/>
          </rPr>
          <t xml:space="preserve">
https://hannaone.com/Recipe/weightonions.html</t>
        </r>
      </text>
    </comment>
    <comment ref="A12" authorId="0">
      <text>
        <r>
          <rPr>
            <b/>
            <sz val="9"/>
            <rFont val="Tahoma"/>
            <family val="2"/>
          </rPr>
          <t>Young Moo Yoo:</t>
        </r>
        <r>
          <rPr>
            <sz val="9"/>
            <rFont val="Tahoma"/>
            <family val="2"/>
          </rPr>
          <t xml:space="preserve">
https://bakeitright.com/measuring-charts</t>
        </r>
      </text>
    </comment>
    <comment ref="H12" authorId="0">
      <text>
        <r>
          <rPr>
            <b/>
            <sz val="9"/>
            <rFont val="Tahoma"/>
            <family val="2"/>
          </rPr>
          <t>Young Moo Yoo:</t>
        </r>
        <r>
          <rPr>
            <sz val="9"/>
            <rFont val="Tahoma"/>
            <family val="2"/>
          </rPr>
          <t xml:space="preserve">
https://bakeitright.com/measuring-charts</t>
        </r>
      </text>
    </comment>
    <comment ref="O12" authorId="0">
      <text>
        <r>
          <rPr>
            <b/>
            <sz val="9"/>
            <rFont val="Tahoma"/>
            <family val="2"/>
          </rPr>
          <t>Young Moo Yoo:</t>
        </r>
        <r>
          <rPr>
            <sz val="9"/>
            <rFont val="Tahoma"/>
            <family val="2"/>
          </rPr>
          <t xml:space="preserve">
https://bakeitright.com/measuring-charts</t>
        </r>
      </text>
    </comment>
    <comment ref="R12" authorId="0">
      <text>
        <r>
          <rPr>
            <b/>
            <sz val="9"/>
            <rFont val="Tahoma"/>
            <family val="2"/>
          </rPr>
          <t>Young Moo Yoo:</t>
        </r>
        <r>
          <rPr>
            <sz val="9"/>
            <rFont val="Tahoma"/>
            <family val="2"/>
          </rPr>
          <t xml:space="preserve">
Senegal Standard: 17.5 mcg/g
Math: 17.5*100
</t>
        </r>
      </text>
    </comment>
    <comment ref="V12" authorId="0">
      <text>
        <r>
          <rPr>
            <b/>
            <sz val="9"/>
            <rFont val="Tahoma"/>
            <family val="2"/>
          </rPr>
          <t>Young Moo Yoo:</t>
        </r>
        <r>
          <rPr>
            <sz val="9"/>
            <rFont val="Tahoma"/>
            <family val="2"/>
          </rPr>
          <t xml:space="preserve">
https://bakeitright.com/measuring-charts</t>
        </r>
      </text>
    </comment>
    <comment ref="AC12" authorId="0">
      <text>
        <r>
          <rPr>
            <b/>
            <sz val="9"/>
            <rFont val="Tahoma"/>
            <family val="2"/>
          </rPr>
          <t>Young Moo Yoo:</t>
        </r>
        <r>
          <rPr>
            <sz val="9"/>
            <rFont val="Tahoma"/>
            <family val="2"/>
          </rPr>
          <t xml:space="preserve">
https://bakeitright.com/measuring-charts</t>
        </r>
      </text>
    </comment>
    <comment ref="A18" authorId="0">
      <text>
        <r>
          <rPr>
            <b/>
            <sz val="9"/>
            <rFont val="Tahoma"/>
            <family val="2"/>
          </rPr>
          <t>Young Moo Yoo:</t>
        </r>
        <r>
          <rPr>
            <sz val="9"/>
            <rFont val="Tahoma"/>
            <family val="2"/>
          </rPr>
          <t xml:space="preserve">
https://bakeitright.com/measuring-charts</t>
        </r>
      </text>
    </comment>
    <comment ref="H18" authorId="0">
      <text>
        <r>
          <rPr>
            <b/>
            <sz val="9"/>
            <rFont val="Tahoma"/>
            <family val="2"/>
          </rPr>
          <t>Young Moo Yoo:</t>
        </r>
        <r>
          <rPr>
            <sz val="9"/>
            <rFont val="Tahoma"/>
            <family val="2"/>
          </rPr>
          <t xml:space="preserve">
https://bakeitright.com/measuring-charts</t>
        </r>
      </text>
    </comment>
    <comment ref="O18" authorId="0">
      <text>
        <r>
          <rPr>
            <b/>
            <sz val="9"/>
            <rFont val="Tahoma"/>
            <family val="2"/>
          </rPr>
          <t>Young Moo Yoo:</t>
        </r>
        <r>
          <rPr>
            <sz val="9"/>
            <rFont val="Tahoma"/>
            <family val="2"/>
          </rPr>
          <t xml:space="preserve">
https://bakeitright.com/measuring-charts</t>
        </r>
      </text>
    </comment>
    <comment ref="V18" authorId="0">
      <text>
        <r>
          <rPr>
            <b/>
            <sz val="9"/>
            <rFont val="Tahoma"/>
            <family val="2"/>
          </rPr>
          <t>Young Moo Yoo:</t>
        </r>
        <r>
          <rPr>
            <sz val="9"/>
            <rFont val="Tahoma"/>
            <family val="2"/>
          </rPr>
          <t xml:space="preserve">
https://bakeitright.com/measuring-charts</t>
        </r>
      </text>
    </comment>
    <comment ref="AC18" authorId="0">
      <text>
        <r>
          <rPr>
            <b/>
            <sz val="9"/>
            <rFont val="Tahoma"/>
            <family val="2"/>
          </rPr>
          <t>Young Moo Yoo:</t>
        </r>
        <r>
          <rPr>
            <sz val="9"/>
            <rFont val="Tahoma"/>
            <family val="2"/>
          </rPr>
          <t xml:space="preserve">
https://bakeitright.com/measuring-charts</t>
        </r>
      </text>
    </comment>
    <comment ref="A19" authorId="0">
      <text>
        <r>
          <rPr>
            <b/>
            <sz val="9"/>
            <rFont val="Tahoma"/>
            <family val="2"/>
          </rPr>
          <t>Young Moo Yoo:</t>
        </r>
        <r>
          <rPr>
            <sz val="9"/>
            <rFont val="Tahoma"/>
            <family val="2"/>
          </rPr>
          <t xml:space="preserve">
https://hannaone.com/Recipe/weightonions.html</t>
        </r>
      </text>
    </comment>
    <comment ref="H19" authorId="0">
      <text>
        <r>
          <rPr>
            <b/>
            <sz val="9"/>
            <rFont val="Tahoma"/>
            <family val="2"/>
          </rPr>
          <t>Young Moo Yoo:</t>
        </r>
        <r>
          <rPr>
            <sz val="9"/>
            <rFont val="Tahoma"/>
            <family val="2"/>
          </rPr>
          <t xml:space="preserve">
https://hannaone.com/Recipe/weightonions.html</t>
        </r>
      </text>
    </comment>
    <comment ref="O19" authorId="0">
      <text>
        <r>
          <rPr>
            <b/>
            <sz val="9"/>
            <rFont val="Tahoma"/>
            <family val="2"/>
          </rPr>
          <t>Young Moo Yoo:</t>
        </r>
        <r>
          <rPr>
            <sz val="9"/>
            <rFont val="Tahoma"/>
            <family val="2"/>
          </rPr>
          <t xml:space="preserve">
https://hannaone.com/Recipe/weightonions.html</t>
        </r>
      </text>
    </comment>
    <comment ref="V19" authorId="0">
      <text>
        <r>
          <rPr>
            <b/>
            <sz val="9"/>
            <rFont val="Tahoma"/>
            <family val="2"/>
          </rPr>
          <t>Young Moo Yoo:</t>
        </r>
        <r>
          <rPr>
            <sz val="9"/>
            <rFont val="Tahoma"/>
            <family val="2"/>
          </rPr>
          <t xml:space="preserve">
https://hannaone.com/Recipe/weightonions.html</t>
        </r>
      </text>
    </comment>
    <comment ref="AC19" authorId="0">
      <text>
        <r>
          <rPr>
            <b/>
            <sz val="9"/>
            <rFont val="Tahoma"/>
            <family val="2"/>
          </rPr>
          <t>Young Moo Yoo:</t>
        </r>
        <r>
          <rPr>
            <sz val="9"/>
            <rFont val="Tahoma"/>
            <family val="2"/>
          </rPr>
          <t xml:space="preserve">
https://hannaone.com/Recipe/weightonions.html</t>
        </r>
      </text>
    </comment>
    <comment ref="A20" authorId="0">
      <text>
        <r>
          <rPr>
            <b/>
            <sz val="9"/>
            <rFont val="Tahoma"/>
            <family val="2"/>
          </rPr>
          <t>Young Moo Yoo:</t>
        </r>
        <r>
          <rPr>
            <sz val="9"/>
            <rFont val="Tahoma"/>
            <family val="2"/>
          </rPr>
          <t xml:space="preserve">
https://bakeitright.com/measuring-charts</t>
        </r>
      </text>
    </comment>
    <comment ref="H20" authorId="0">
      <text>
        <r>
          <rPr>
            <b/>
            <sz val="9"/>
            <rFont val="Tahoma"/>
            <family val="2"/>
          </rPr>
          <t>Young Moo Yoo:</t>
        </r>
        <r>
          <rPr>
            <sz val="9"/>
            <rFont val="Tahoma"/>
            <family val="2"/>
          </rPr>
          <t xml:space="preserve">
https://bakeitright.com/measuring-charts</t>
        </r>
      </text>
    </comment>
    <comment ref="O20" authorId="0">
      <text>
        <r>
          <rPr>
            <b/>
            <sz val="9"/>
            <rFont val="Tahoma"/>
            <family val="2"/>
          </rPr>
          <t>Young Moo Yoo:</t>
        </r>
        <r>
          <rPr>
            <sz val="9"/>
            <rFont val="Tahoma"/>
            <family val="2"/>
          </rPr>
          <t xml:space="preserve">
https://bakeitright.com/measuring-charts</t>
        </r>
      </text>
    </comment>
    <comment ref="V20" authorId="0">
      <text>
        <r>
          <rPr>
            <b/>
            <sz val="9"/>
            <rFont val="Tahoma"/>
            <family val="2"/>
          </rPr>
          <t>Young Moo Yoo:</t>
        </r>
        <r>
          <rPr>
            <sz val="9"/>
            <rFont val="Tahoma"/>
            <family val="2"/>
          </rPr>
          <t xml:space="preserve">
https://bakeitright.com/measuring-charts</t>
        </r>
      </text>
    </comment>
    <comment ref="AC20" authorId="0">
      <text>
        <r>
          <rPr>
            <b/>
            <sz val="9"/>
            <rFont val="Tahoma"/>
            <family val="2"/>
          </rPr>
          <t>Young Moo Yoo:</t>
        </r>
        <r>
          <rPr>
            <sz val="9"/>
            <rFont val="Tahoma"/>
            <family val="2"/>
          </rPr>
          <t xml:space="preserve">
https://bakeitright.com/measuring-charts</t>
        </r>
      </text>
    </comment>
    <comment ref="A26" authorId="0">
      <text>
        <r>
          <rPr>
            <b/>
            <sz val="9"/>
            <rFont val="Tahoma"/>
            <family val="2"/>
          </rPr>
          <t>Young Moo Yoo:</t>
        </r>
        <r>
          <rPr>
            <sz val="9"/>
            <rFont val="Tahoma"/>
            <family val="2"/>
          </rPr>
          <t xml:space="preserve">
https://bakeitright.com/measuring-charts</t>
        </r>
      </text>
    </comment>
    <comment ref="H26" authorId="0">
      <text>
        <r>
          <rPr>
            <b/>
            <sz val="9"/>
            <rFont val="Tahoma"/>
            <family val="2"/>
          </rPr>
          <t>Young Moo Yoo:</t>
        </r>
        <r>
          <rPr>
            <sz val="9"/>
            <rFont val="Tahoma"/>
            <family val="2"/>
          </rPr>
          <t xml:space="preserve">
https://bakeitright.com/measuring-charts</t>
        </r>
      </text>
    </comment>
    <comment ref="O26" authorId="0">
      <text>
        <r>
          <rPr>
            <b/>
            <sz val="9"/>
            <rFont val="Tahoma"/>
            <family val="2"/>
          </rPr>
          <t>Young Moo Yoo:</t>
        </r>
        <r>
          <rPr>
            <sz val="9"/>
            <rFont val="Tahoma"/>
            <family val="2"/>
          </rPr>
          <t xml:space="preserve">
https://bakeitright.com/measuring-charts</t>
        </r>
      </text>
    </comment>
    <comment ref="A27" authorId="0">
      <text>
        <r>
          <rPr>
            <b/>
            <sz val="9"/>
            <rFont val="Tahoma"/>
            <family val="2"/>
          </rPr>
          <t>Young Moo Yoo:</t>
        </r>
        <r>
          <rPr>
            <sz val="9"/>
            <rFont val="Tahoma"/>
            <family val="2"/>
          </rPr>
          <t xml:space="preserve">
https://hannaone.com/Recipe/weightonions.html</t>
        </r>
      </text>
    </comment>
    <comment ref="H27" authorId="0">
      <text>
        <r>
          <rPr>
            <b/>
            <sz val="9"/>
            <rFont val="Tahoma"/>
            <family val="2"/>
          </rPr>
          <t>Young Moo Yoo:</t>
        </r>
        <r>
          <rPr>
            <sz val="9"/>
            <rFont val="Tahoma"/>
            <family val="2"/>
          </rPr>
          <t xml:space="preserve">
https://hannaone.com/Recipe/weightonions.html</t>
        </r>
      </text>
    </comment>
    <comment ref="O27" authorId="0">
      <text>
        <r>
          <rPr>
            <b/>
            <sz val="9"/>
            <rFont val="Tahoma"/>
            <family val="2"/>
          </rPr>
          <t>Young Moo Yoo:</t>
        </r>
        <r>
          <rPr>
            <sz val="9"/>
            <rFont val="Tahoma"/>
            <family val="2"/>
          </rPr>
          <t xml:space="preserve">
https://hannaone.com/Recipe/weightonions.html</t>
        </r>
      </text>
    </comment>
    <comment ref="A28" authorId="0">
      <text>
        <r>
          <rPr>
            <b/>
            <sz val="9"/>
            <rFont val="Tahoma"/>
            <family val="2"/>
          </rPr>
          <t>Young Moo Yoo:</t>
        </r>
        <r>
          <rPr>
            <sz val="9"/>
            <rFont val="Tahoma"/>
            <family val="2"/>
          </rPr>
          <t xml:space="preserve">
https://bakeitright.com/measuring-charts</t>
        </r>
      </text>
    </comment>
    <comment ref="D28" authorId="0">
      <text>
        <r>
          <rPr>
            <b/>
            <sz val="9"/>
            <rFont val="Tahoma"/>
            <family val="2"/>
          </rPr>
          <t>Young Moo Yoo:</t>
        </r>
        <r>
          <rPr>
            <sz val="9"/>
            <rFont val="Tahoma"/>
            <family val="2"/>
          </rPr>
          <t xml:space="preserve">
Senegal standard is 90 mcg/g
Math: 9042=42+90*100</t>
        </r>
      </text>
    </comment>
    <comment ref="H28" authorId="0">
      <text>
        <r>
          <rPr>
            <b/>
            <sz val="9"/>
            <rFont val="Tahoma"/>
            <family val="2"/>
          </rPr>
          <t>Young Moo Yoo:</t>
        </r>
        <r>
          <rPr>
            <sz val="9"/>
            <rFont val="Tahoma"/>
            <family val="2"/>
          </rPr>
          <t xml:space="preserve">
https://bakeitright.com/measuring-charts</t>
        </r>
      </text>
    </comment>
    <comment ref="O28" authorId="0">
      <text>
        <r>
          <rPr>
            <b/>
            <sz val="9"/>
            <rFont val="Tahoma"/>
            <family val="2"/>
          </rPr>
          <t>Young Moo Yoo:</t>
        </r>
        <r>
          <rPr>
            <sz val="9"/>
            <rFont val="Tahoma"/>
            <family val="2"/>
          </rPr>
          <t xml:space="preserve">
https://bakeitright.com/measuring-charts</t>
        </r>
      </text>
    </comment>
    <comment ref="A4" authorId="0">
      <text>
        <r>
          <rPr>
            <b/>
            <sz val="9"/>
            <rFont val="Tahoma"/>
            <family val="2"/>
          </rPr>
          <t>Young Moo Yoo:</t>
        </r>
        <r>
          <rPr>
            <sz val="9"/>
            <rFont val="Tahoma"/>
            <family val="2"/>
          </rPr>
          <t xml:space="preserve">
Senegalese Chef</t>
        </r>
      </text>
    </comment>
    <comment ref="A5" authorId="0">
      <text>
        <r>
          <rPr>
            <b/>
            <sz val="9"/>
            <rFont val="Tahoma"/>
            <family val="2"/>
          </rPr>
          <t>Young Moo Yoo:</t>
        </r>
        <r>
          <rPr>
            <sz val="9"/>
            <rFont val="Tahoma"/>
            <family val="2"/>
          </rPr>
          <t xml:space="preserve">
https://bakeitright.com/measuring-charts</t>
        </r>
      </text>
    </comment>
    <comment ref="A6" authorId="0">
      <text>
        <r>
          <rPr>
            <b/>
            <sz val="9"/>
            <rFont val="Tahoma"/>
            <family val="2"/>
          </rPr>
          <t>Young Moo Yoo:</t>
        </r>
        <r>
          <rPr>
            <sz val="9"/>
            <rFont val="Tahoma"/>
            <family val="2"/>
          </rPr>
          <t xml:space="preserve">
https://hannaone.com/Recipe/weightonions.html</t>
        </r>
      </text>
    </comment>
    <comment ref="A7" authorId="0">
      <text>
        <r>
          <rPr>
            <b/>
            <sz val="9"/>
            <rFont val="Tahoma"/>
            <family val="2"/>
          </rPr>
          <t>Young Moo Yoo:</t>
        </r>
        <r>
          <rPr>
            <sz val="9"/>
            <rFont val="Tahoma"/>
            <family val="2"/>
          </rPr>
          <t xml:space="preserve">
https://bakeitright.com/measuring-charts</t>
        </r>
      </text>
    </comment>
  </commentList>
</comments>
</file>

<file path=xl/comments20.xml><?xml version="1.0" encoding="utf-8"?>
<comments xmlns="http://schemas.openxmlformats.org/spreadsheetml/2006/main">
  <authors>
    <author>Young Moo Yoo</author>
  </authors>
  <commentList>
    <comment ref="A11" authorId="0">
      <text>
        <r>
          <rPr>
            <b/>
            <sz val="9"/>
            <rFont val="Tahoma"/>
            <family val="2"/>
          </rPr>
          <t>Young Moo Yoo:</t>
        </r>
        <r>
          <rPr>
            <sz val="9"/>
            <rFont val="Tahoma"/>
            <family val="2"/>
          </rPr>
          <t xml:space="preserve">
https://bakeitright.com/measuring-charts</t>
        </r>
      </text>
    </commen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https://www.weekendbakery.com/cooking-conversions/
</t>
        </r>
      </text>
    </comment>
    <comment ref="A9" authorId="0">
      <text>
        <r>
          <rPr>
            <b/>
            <sz val="9"/>
            <rFont val="Tahoma"/>
            <family val="2"/>
          </rPr>
          <t>Young Moo Yoo:</t>
        </r>
        <r>
          <rPr>
            <sz val="9"/>
            <rFont val="Tahoma"/>
            <family val="2"/>
          </rPr>
          <t xml:space="preserve">
https://www.weekendbakery.com/cooking-conversions/</t>
        </r>
      </text>
    </comment>
    <comment ref="A10" authorId="0">
      <text>
        <r>
          <rPr>
            <b/>
            <sz val="9"/>
            <rFont val="Tahoma"/>
            <family val="2"/>
          </rPr>
          <t>Young Moo Yoo:</t>
        </r>
        <r>
          <rPr>
            <sz val="9"/>
            <rFont val="Tahoma"/>
            <family val="2"/>
          </rPr>
          <t xml:space="preserve">
https://www.weekendbakery.com/cooking-conversions/</t>
        </r>
      </text>
    </comment>
    <comment ref="A6" authorId="0">
      <text>
        <r>
          <rPr>
            <b/>
            <sz val="9"/>
            <rFont val="Tahoma"/>
            <family val="2"/>
          </rPr>
          <t>Young Moo Yoo:</t>
        </r>
        <r>
          <rPr>
            <sz val="9"/>
            <rFont val="Tahoma"/>
            <family val="2"/>
          </rPr>
          <t xml:space="preserve">
http://allrecipes.com/recipe/7028/french-baguettes/</t>
        </r>
      </text>
    </comment>
  </commentList>
</comments>
</file>

<file path=xl/comments21.xml><?xml version="1.0" encoding="utf-8"?>
<comments xmlns="http://schemas.openxmlformats.org/spreadsheetml/2006/main">
  <authors>
    <author>Young Moo Yoo</author>
  </authors>
  <commentList>
    <comment ref="K14" authorId="0">
      <text>
        <r>
          <rPr>
            <b/>
            <sz val="9"/>
            <rFont val="Tahoma"/>
            <family val="2"/>
          </rPr>
          <t>Young Moo Yoo:</t>
        </r>
        <r>
          <rPr>
            <sz val="9"/>
            <rFont val="Tahoma"/>
            <family val="2"/>
          </rPr>
          <t xml:space="preserve">
Math for Dietary Folate Equivalent calculation:  mcg DFE=[mcg food folate + (1.7 X mcg folic acid)] (WHO 2004 vitamin and mineral requirements). 449 mcg DFE=24+(1.7 X 250mcg)</t>
        </r>
      </text>
    </comment>
    <comment ref="D14" authorId="0">
      <text>
        <r>
          <rPr>
            <b/>
            <sz val="9"/>
            <rFont val="Tahoma"/>
            <family val="2"/>
          </rPr>
          <t>Young Moo Yoo:</t>
        </r>
        <r>
          <rPr>
            <sz val="9"/>
            <rFont val="Tahoma"/>
            <family val="2"/>
          </rPr>
          <t xml:space="preserve">
Senegal standard: 60 mcg/g
8 mg/100g=2+60*100/1000</t>
        </r>
      </text>
    </commen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https://www.weekendbakery.com/cooking-conversions/</t>
        </r>
      </text>
    </comment>
    <comment ref="A9" authorId="0">
      <text>
        <r>
          <rPr>
            <b/>
            <sz val="9"/>
            <rFont val="Tahoma"/>
            <family val="2"/>
          </rPr>
          <t>Young Moo Yoo:</t>
        </r>
        <r>
          <rPr>
            <sz val="9"/>
            <rFont val="Tahoma"/>
            <family val="2"/>
          </rPr>
          <t xml:space="preserve">
https://www.weekendbakery.com/cooking-conversions/</t>
        </r>
      </text>
    </comment>
    <comment ref="A10" authorId="0">
      <text>
        <r>
          <rPr>
            <b/>
            <sz val="9"/>
            <rFont val="Tahoma"/>
            <family val="2"/>
          </rPr>
          <t>Young Moo Yoo:</t>
        </r>
        <r>
          <rPr>
            <sz val="9"/>
            <rFont val="Tahoma"/>
            <family val="2"/>
          </rPr>
          <t xml:space="preserve">
https://www.weekendbakery.com/cooking-conversions/</t>
        </r>
      </text>
    </comment>
    <comment ref="A11" authorId="0">
      <text>
        <r>
          <rPr>
            <b/>
            <sz val="9"/>
            <rFont val="Tahoma"/>
            <family val="2"/>
          </rPr>
          <t>Young Moo Yoo:</t>
        </r>
        <r>
          <rPr>
            <sz val="9"/>
            <rFont val="Tahoma"/>
            <family val="2"/>
          </rPr>
          <t xml:space="preserve">
https://bakeitright.com/measuring-charts
</t>
        </r>
      </text>
    </comment>
    <comment ref="D34" authorId="0">
      <text>
        <r>
          <rPr>
            <b/>
            <sz val="9"/>
            <rFont val="Tahoma"/>
            <family val="2"/>
          </rPr>
          <t>Young Moo Yoo:</t>
        </r>
        <r>
          <rPr>
            <sz val="9"/>
            <rFont val="Tahoma"/>
            <family val="2"/>
          </rPr>
          <t xml:space="preserve">
Senegal standard is 90 mcg/g
Math: 9042=42+90*100</t>
        </r>
      </text>
    </comment>
  </commentList>
</comments>
</file>

<file path=xl/comments22.xml><?xml version="1.0" encoding="utf-8"?>
<comments xmlns="http://schemas.openxmlformats.org/spreadsheetml/2006/main">
  <authors>
    <author>Young Moo Yoo</author>
  </authors>
  <commentLis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https://www.weekendbakery.com/cooking-conversions/</t>
        </r>
      </text>
    </comment>
    <comment ref="A9" authorId="0">
      <text>
        <r>
          <rPr>
            <b/>
            <sz val="9"/>
            <rFont val="Tahoma"/>
            <family val="2"/>
          </rPr>
          <t>Young Moo Yoo:</t>
        </r>
        <r>
          <rPr>
            <sz val="9"/>
            <rFont val="Tahoma"/>
            <family val="2"/>
          </rPr>
          <t xml:space="preserve">
https://www.weekendbakery.com/cooking-conversions/</t>
        </r>
      </text>
    </comment>
    <comment ref="A10" authorId="0">
      <text>
        <r>
          <rPr>
            <b/>
            <sz val="9"/>
            <rFont val="Tahoma"/>
            <family val="2"/>
          </rPr>
          <t>Young Moo Yoo:</t>
        </r>
        <r>
          <rPr>
            <sz val="9"/>
            <rFont val="Tahoma"/>
            <family val="2"/>
          </rPr>
          <t xml:space="preserve">
https://www.weekendbakery.com/cooking-conversions/</t>
        </r>
      </text>
    </comment>
    <comment ref="A13" authorId="0">
      <text>
        <r>
          <rPr>
            <b/>
            <sz val="9"/>
            <rFont val="Tahoma"/>
            <family val="2"/>
          </rPr>
          <t>Young Moo Yoo:</t>
        </r>
        <r>
          <rPr>
            <sz val="9"/>
            <rFont val="Tahoma"/>
            <family val="2"/>
          </rPr>
          <t xml:space="preserve">
https://www.weekendbakery.com/cooking-conversions/</t>
        </r>
      </text>
    </comment>
    <comment ref="A11" authorId="0">
      <text>
        <r>
          <rPr>
            <b/>
            <sz val="9"/>
            <rFont val="Tahoma"/>
            <family val="2"/>
          </rPr>
          <t>Young Moo Yoo:</t>
        </r>
        <r>
          <rPr>
            <sz val="9"/>
            <rFont val="Tahoma"/>
            <family val="2"/>
          </rPr>
          <t xml:space="preserve">
https://bakeitright.com/measuring-charts</t>
        </r>
      </text>
    </comment>
    <comment ref="A12" authorId="0">
      <text>
        <r>
          <rPr>
            <b/>
            <sz val="9"/>
            <rFont val="Tahoma"/>
            <family val="2"/>
          </rPr>
          <t>Young Moo Yoo:</t>
        </r>
        <r>
          <rPr>
            <sz val="9"/>
            <rFont val="Tahoma"/>
            <family val="2"/>
          </rPr>
          <t xml:space="preserve">
https://bakeitright.com/measuring-charts</t>
        </r>
      </text>
    </comment>
    <comment ref="A6" authorId="0">
      <text>
        <r>
          <rPr>
            <b/>
            <sz val="9"/>
            <rFont val="Tahoma"/>
            <family val="2"/>
          </rPr>
          <t>Young Moo Yoo:</t>
        </r>
        <r>
          <rPr>
            <sz val="9"/>
            <rFont val="Tahoma"/>
            <family val="2"/>
          </rPr>
          <t xml:space="preserve">
http://allrecipes.com/recipe/6916/croissants/</t>
        </r>
      </text>
    </comment>
  </commentList>
</comments>
</file>

<file path=xl/comments23.xml><?xml version="1.0" encoding="utf-8"?>
<comments xmlns="http://schemas.openxmlformats.org/spreadsheetml/2006/main">
  <authors>
    <author>Young Moo Yoo</author>
  </authors>
  <commentList>
    <comment ref="A6" authorId="0">
      <text>
        <r>
          <rPr>
            <b/>
            <sz val="9"/>
            <rFont val="Tahoma"/>
            <family val="2"/>
          </rPr>
          <t>Young Moo Yoo:</t>
        </r>
        <r>
          <rPr>
            <sz val="9"/>
            <rFont val="Tahoma"/>
            <family val="2"/>
          </rPr>
          <t xml:space="preserve">
http://allrecipes.com/recipe/6916/croissants/</t>
        </r>
      </text>
    </commen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https://www.weekendbakery.com/cooking-conversions/</t>
        </r>
      </text>
    </comment>
    <comment ref="A9" authorId="0">
      <text>
        <r>
          <rPr>
            <b/>
            <sz val="9"/>
            <rFont val="Tahoma"/>
            <family val="2"/>
          </rPr>
          <t>Young Moo Yoo:</t>
        </r>
        <r>
          <rPr>
            <sz val="9"/>
            <rFont val="Tahoma"/>
            <family val="2"/>
          </rPr>
          <t xml:space="preserve">
https://www.weekendbakery.com/cooking-conversions/</t>
        </r>
      </text>
    </comment>
    <comment ref="A10" authorId="0">
      <text>
        <r>
          <rPr>
            <b/>
            <sz val="9"/>
            <rFont val="Tahoma"/>
            <family val="2"/>
          </rPr>
          <t>Young Moo Yoo:</t>
        </r>
        <r>
          <rPr>
            <sz val="9"/>
            <rFont val="Tahoma"/>
            <family val="2"/>
          </rPr>
          <t xml:space="preserve">
https://www.weekendbakery.com/cooking-conversions/</t>
        </r>
      </text>
    </comment>
    <comment ref="A11" authorId="0">
      <text>
        <r>
          <rPr>
            <b/>
            <sz val="9"/>
            <rFont val="Tahoma"/>
            <family val="2"/>
          </rPr>
          <t>Young Moo Yoo:</t>
        </r>
        <r>
          <rPr>
            <sz val="9"/>
            <rFont val="Tahoma"/>
            <family val="2"/>
          </rPr>
          <t xml:space="preserve">
https://bakeitright.com/measuring-charts</t>
        </r>
      </text>
    </comment>
    <comment ref="A12" authorId="0">
      <text>
        <r>
          <rPr>
            <b/>
            <sz val="9"/>
            <rFont val="Tahoma"/>
            <family val="2"/>
          </rPr>
          <t>Young Moo Yoo:</t>
        </r>
        <r>
          <rPr>
            <sz val="9"/>
            <rFont val="Tahoma"/>
            <family val="2"/>
          </rPr>
          <t xml:space="preserve">
https://bakeitright.com/measuring-charts</t>
        </r>
      </text>
    </comment>
    <comment ref="A13" authorId="0">
      <text>
        <r>
          <rPr>
            <b/>
            <sz val="9"/>
            <rFont val="Tahoma"/>
            <family val="2"/>
          </rPr>
          <t>Young Moo Yoo:</t>
        </r>
        <r>
          <rPr>
            <sz val="9"/>
            <rFont val="Tahoma"/>
            <family val="2"/>
          </rPr>
          <t xml:space="preserve">
https://www.weekendbakery.com/cooking-conversions/</t>
        </r>
      </text>
    </comment>
    <comment ref="D16" authorId="0">
      <text>
        <r>
          <rPr>
            <b/>
            <sz val="9"/>
            <rFont val="Tahoma"/>
            <family val="2"/>
          </rPr>
          <t>Young Moo Yoo:</t>
        </r>
        <r>
          <rPr>
            <sz val="9"/>
            <rFont val="Tahoma"/>
            <family val="2"/>
          </rPr>
          <t xml:space="preserve">
Senegal standard: 60 mcg/g
8 mg/100g=2+60*100/1000</t>
        </r>
      </text>
    </comment>
    <comment ref="K16" authorId="0">
      <text>
        <r>
          <rPr>
            <b/>
            <sz val="9"/>
            <rFont val="Tahoma"/>
            <family val="2"/>
          </rPr>
          <t>Young Moo Yoo:</t>
        </r>
        <r>
          <rPr>
            <sz val="9"/>
            <rFont val="Tahoma"/>
            <family val="2"/>
          </rPr>
          <t xml:space="preserve">
Math for Dietary Folate Equivalent calculation:  mcg DFE=[mcg food folate + (1.7 X mcg folic acid)] (WHO 2004 vitamin and mineral requirements). 449 mcg DFE=24+(1.7 X 250mcg)</t>
        </r>
      </text>
    </comment>
    <comment ref="D40" authorId="0">
      <text>
        <r>
          <rPr>
            <b/>
            <sz val="9"/>
            <rFont val="Tahoma"/>
            <family val="2"/>
          </rPr>
          <t>Young Moo Yoo:</t>
        </r>
        <r>
          <rPr>
            <sz val="9"/>
            <rFont val="Tahoma"/>
            <family val="2"/>
          </rPr>
          <t xml:space="preserve">
Senegal standard is 90 mcg/g
Math: 9042=42+90*100</t>
        </r>
      </text>
    </comment>
    <comment ref="R21" authorId="0">
      <text>
        <r>
          <rPr>
            <b/>
            <sz val="9"/>
            <rFont val="Tahoma"/>
            <family val="2"/>
          </rPr>
          <t>Young Moo Yoo:</t>
        </r>
        <r>
          <rPr>
            <sz val="9"/>
            <rFont val="Tahoma"/>
            <family val="2"/>
          </rPr>
          <t xml:space="preserve">
Senegal Standard: 17.5 mcg/g
Math: 17.5*100
</t>
        </r>
      </text>
    </comment>
  </commentList>
</comments>
</file>

<file path=xl/comments24.xml><?xml version="1.0" encoding="utf-8"?>
<comments xmlns="http://schemas.openxmlformats.org/spreadsheetml/2006/main">
  <authors>
    <author>Young Moo Yoo</author>
  </authors>
  <commentList>
    <comment ref="A6" authorId="0">
      <text>
        <r>
          <rPr>
            <b/>
            <sz val="9"/>
            <rFont val="Tahoma"/>
            <family val="2"/>
          </rPr>
          <t>Young Moo Yoo:</t>
        </r>
        <r>
          <rPr>
            <sz val="9"/>
            <rFont val="Tahoma"/>
            <family val="2"/>
          </rPr>
          <t xml:space="preserve">
https://www.edamam.com/recipe/rustic-water-crackers-5e1ee909a30b5085b3de51aa25625b9d</t>
        </r>
      </text>
    </commen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https://bakeitright.com/measuring-charts</t>
        </r>
      </text>
    </comment>
    <comment ref="A9" authorId="0">
      <text>
        <r>
          <rPr>
            <b/>
            <sz val="9"/>
            <rFont val="Tahoma"/>
            <family val="2"/>
          </rPr>
          <t>Young Moo Yoo:</t>
        </r>
        <r>
          <rPr>
            <sz val="9"/>
            <rFont val="Tahoma"/>
            <family val="2"/>
          </rPr>
          <t xml:space="preserve">
https://www.weekendbakery.com/cooking-conversions/</t>
        </r>
      </text>
    </comment>
  </commentList>
</comments>
</file>

<file path=xl/comments25.xml><?xml version="1.0" encoding="utf-8"?>
<comments xmlns="http://schemas.openxmlformats.org/spreadsheetml/2006/main">
  <authors>
    <author>Young Moo Yoo</author>
  </authors>
  <commentList>
    <comment ref="A6" authorId="0">
      <text>
        <r>
          <rPr>
            <b/>
            <sz val="9"/>
            <rFont val="Tahoma"/>
            <family val="2"/>
          </rPr>
          <t>Young Moo Yoo:</t>
        </r>
        <r>
          <rPr>
            <sz val="9"/>
            <rFont val="Tahoma"/>
            <family val="2"/>
          </rPr>
          <t xml:space="preserve">
https://www.edamam.com/recipe/rustic-water-crackers-5e1ee909a30b5085b3de51aa25625b9d</t>
        </r>
      </text>
    </comment>
    <comment ref="A7" authorId="0">
      <text>
        <r>
          <rPr>
            <b/>
            <sz val="9"/>
            <rFont val="Tahoma"/>
            <family val="2"/>
          </rPr>
          <t>Young Moo Yoo:</t>
        </r>
        <r>
          <rPr>
            <sz val="9"/>
            <rFont val="Tahoma"/>
            <family val="2"/>
          </rPr>
          <t xml:space="preserve">
https://www.weekendbakery.com/cooking-conversions/</t>
        </r>
      </text>
    </comment>
    <comment ref="A8" authorId="0">
      <text>
        <r>
          <rPr>
            <b/>
            <sz val="9"/>
            <rFont val="Tahoma"/>
            <family val="2"/>
          </rPr>
          <t>Young Moo Yoo:</t>
        </r>
        <r>
          <rPr>
            <sz val="9"/>
            <rFont val="Tahoma"/>
            <family val="2"/>
          </rPr>
          <t xml:space="preserve">
https://bakeitright.com/measuring-charts</t>
        </r>
      </text>
    </comment>
    <comment ref="A9" authorId="0">
      <text>
        <r>
          <rPr>
            <b/>
            <sz val="9"/>
            <rFont val="Tahoma"/>
            <family val="2"/>
          </rPr>
          <t>Young Moo Yoo:</t>
        </r>
        <r>
          <rPr>
            <sz val="9"/>
            <rFont val="Tahoma"/>
            <family val="2"/>
          </rPr>
          <t xml:space="preserve">
https://www.weekendbakery.com/cooking-conversions/</t>
        </r>
      </text>
    </comment>
    <comment ref="D14" authorId="0">
      <text>
        <r>
          <rPr>
            <b/>
            <sz val="9"/>
            <rFont val="Tahoma"/>
            <family val="2"/>
          </rPr>
          <t>Young Moo Yoo:</t>
        </r>
        <r>
          <rPr>
            <sz val="9"/>
            <rFont val="Tahoma"/>
            <family val="2"/>
          </rPr>
          <t xml:space="preserve">
Senegal standard: 60 mcg/g
8 mg/100g=2+60*100/1000</t>
        </r>
      </text>
    </comment>
    <comment ref="K14" authorId="0">
      <text>
        <r>
          <rPr>
            <b/>
            <sz val="9"/>
            <rFont val="Tahoma"/>
            <family val="2"/>
          </rPr>
          <t>Young Moo Yoo:</t>
        </r>
        <r>
          <rPr>
            <sz val="9"/>
            <rFont val="Tahoma"/>
            <family val="2"/>
          </rPr>
          <t xml:space="preserve">
Math for Dietary Folate Equivalent calculation:  mcg DFE=[mcg food folate + (1.7 X mcg folic acid)] (WHO 2004 vitamin and mineral requirements). 449 mcg DFE=24+(1.7 X 250mcg)</t>
        </r>
      </text>
    </comment>
    <comment ref="R16" authorId="0">
      <text>
        <r>
          <rPr>
            <b/>
            <sz val="9"/>
            <rFont val="Tahoma"/>
            <family val="2"/>
          </rPr>
          <t>Young Moo Yoo:</t>
        </r>
        <r>
          <rPr>
            <sz val="9"/>
            <rFont val="Tahoma"/>
            <family val="2"/>
          </rPr>
          <t xml:space="preserve">
Senegal Standard: 17.5 mcg/g
Math: 17.5*100
</t>
        </r>
      </text>
    </comment>
    <comment ref="D30" authorId="0">
      <text>
        <r>
          <rPr>
            <b/>
            <sz val="9"/>
            <rFont val="Tahoma"/>
            <family val="2"/>
          </rPr>
          <t>Young Moo Yoo:</t>
        </r>
        <r>
          <rPr>
            <sz val="9"/>
            <rFont val="Tahoma"/>
            <family val="2"/>
          </rPr>
          <t xml:space="preserve">
Senegal standard is 90 mcg/g
Math: 9042=42+90*100</t>
        </r>
      </text>
    </comment>
  </commentList>
</comments>
</file>

<file path=xl/comments3.xml><?xml version="1.0" encoding="utf-8"?>
<comments xmlns="http://schemas.openxmlformats.org/spreadsheetml/2006/main">
  <authors>
    <author>Reed Alexander Atkin</author>
  </authors>
  <commentList>
    <comment ref="D4" authorId="0">
      <text>
        <r>
          <rPr>
            <b/>
            <sz val="9"/>
            <rFont val="Tahoma"/>
            <family val="2"/>
          </rPr>
          <t>Reed Alexander Atkin:</t>
        </r>
        <r>
          <rPr>
            <sz val="9"/>
            <rFont val="Tahoma"/>
            <family val="2"/>
          </rPr>
          <t xml:space="preserve">
https://ndb.nal.usda.gov/ndb/search/list?qlookup=broken+rice&amp;qt=&amp;manu=&amp;SYNCHRONIZER_URI=%2Fndb%2Fsearch%2Flist&amp;SYNCHRONIZER_TOKEN=693c4e46-b00e-4d1e-8991-3218cd071656&amp;ds= </t>
        </r>
      </text>
    </comment>
    <comment ref="D13" authorId="0">
      <text>
        <r>
          <rPr>
            <b/>
            <sz val="9"/>
            <rFont val="Tahoma"/>
            <family val="2"/>
          </rPr>
          <t>Reed Alexander Atkin:</t>
        </r>
        <r>
          <rPr>
            <sz val="9"/>
            <rFont val="Tahoma"/>
            <family val="2"/>
          </rPr>
          <t xml:space="preserve">
https://ndb.nal.usda.gov/ndb/foods/show/4480?manu=&amp;fgcd=&amp;ds=</t>
        </r>
      </text>
    </comment>
  </commentList>
</comments>
</file>

<file path=xl/comments6.xml><?xml version="1.0" encoding="utf-8"?>
<comments xmlns="http://schemas.openxmlformats.org/spreadsheetml/2006/main">
  <authors>
    <author>Young Moo Yoo</author>
  </authors>
  <commentList>
    <comment ref="O113" authorId="0">
      <text>
        <r>
          <rPr>
            <b/>
            <sz val="9"/>
            <rFont val="Tahoma"/>
            <family val="2"/>
          </rPr>
          <t>Young Moo Yoo:</t>
        </r>
        <r>
          <rPr>
            <sz val="9"/>
            <rFont val="Tahoma"/>
            <family val="2"/>
          </rPr>
          <t xml:space="preserve">
Goat and Lamb are in the same subfamily
</t>
        </r>
      </text>
    </comment>
    <comment ref="P113" authorId="0">
      <text>
        <r>
          <rPr>
            <b/>
            <sz val="9"/>
            <rFont val="Tahoma"/>
            <family val="2"/>
          </rPr>
          <t>Young Moo Yoo:</t>
        </r>
        <r>
          <rPr>
            <sz val="9"/>
            <rFont val="Tahoma"/>
            <family val="2"/>
          </rPr>
          <t xml:space="preserve">
Goat and Lamb are in the same subfamily</t>
        </r>
      </text>
    </comment>
    <comment ref="Q113" authorId="0">
      <text>
        <r>
          <rPr>
            <b/>
            <sz val="9"/>
            <rFont val="Tahoma"/>
            <family val="2"/>
          </rPr>
          <t>Young Moo Yoo:</t>
        </r>
        <r>
          <rPr>
            <sz val="9"/>
            <rFont val="Tahoma"/>
            <family val="2"/>
          </rPr>
          <t xml:space="preserve">
Goat and Lamb are in the same subfamily</t>
        </r>
      </text>
    </comment>
    <comment ref="I113" authorId="0">
      <text>
        <r>
          <rPr>
            <b/>
            <sz val="9"/>
            <rFont val="Tahoma"/>
            <family val="2"/>
          </rPr>
          <t>Young Moo Yoo:</t>
        </r>
        <r>
          <rPr>
            <sz val="9"/>
            <rFont val="Tahoma"/>
            <family val="2"/>
          </rPr>
          <t xml:space="preserve">
Goat and Lamb are in the same subfamily</t>
        </r>
      </text>
    </comment>
    <comment ref="I108"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O108"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D104" authorId="0">
      <text>
        <r>
          <rPr>
            <b/>
            <sz val="9"/>
            <rFont val="Tahoma"/>
            <family val="2"/>
          </rPr>
          <t>Young Moo Yoo:</t>
        </r>
        <r>
          <rPr>
            <sz val="9"/>
            <rFont val="Tahoma"/>
            <family val="2"/>
          </rPr>
          <t xml:space="preserve">
smoked vs raw calculation
</t>
        </r>
      </text>
    </comment>
    <comment ref="Q86" authorId="0">
      <text>
        <r>
          <rPr>
            <b/>
            <sz val="9"/>
            <rFont val="Tahoma"/>
            <family val="2"/>
          </rPr>
          <t>Young Moo Yoo:</t>
        </r>
        <r>
          <rPr>
            <sz val="9"/>
            <rFont val="Tahoma"/>
            <family val="2"/>
          </rPr>
          <t xml:space="preserve">
https://www.cambridge.org/core/services/aop-cambridge-core/content/view/S0007114552000401
Biotin was present in fruits in
very much smaller amounts, black and red currants with 2*6pg/100 g having most;
plums had only a trace. </t>
        </r>
      </text>
    </comment>
    <comment ref="O74" authorId="0">
      <text>
        <r>
          <rPr>
            <b/>
            <sz val="9"/>
            <rFont val="Tahoma"/>
            <family val="2"/>
          </rPr>
          <t>Young Moo Yoo:</t>
        </r>
        <r>
          <rPr>
            <sz val="9"/>
            <rFont val="Tahoma"/>
            <family val="2"/>
          </rPr>
          <t xml:space="preserve">
Used Potato here….
Different family but they are both root vegetable
</t>
        </r>
      </text>
    </comment>
    <comment ref="Q74" authorId="0">
      <text>
        <r>
          <rPr>
            <b/>
            <sz val="9"/>
            <rFont val="Tahoma"/>
            <family val="2"/>
          </rPr>
          <t>Young Moo Yoo:</t>
        </r>
        <r>
          <rPr>
            <sz val="9"/>
            <rFont val="Tahoma"/>
            <family val="2"/>
          </rPr>
          <t xml:space="preserve">
Used Potato here….
Different family but they are both root vegetable</t>
        </r>
      </text>
    </comment>
    <comment ref="O23" authorId="0">
      <text>
        <r>
          <rPr>
            <b/>
            <sz val="9"/>
            <rFont val="Tahoma"/>
            <family val="2"/>
          </rPr>
          <t>Young Moo Yoo:</t>
        </r>
        <r>
          <rPr>
            <sz val="9"/>
            <rFont val="Tahoma"/>
            <family val="2"/>
          </rPr>
          <t xml:space="preserve">
Brown rice and red rice are both partially hulled. Compared to polished rice, it has the higher nutritional value of rices eaten with the germ intact. So we compare it with brown rice instead. </t>
        </r>
      </text>
    </comment>
    <comment ref="Q23" authorId="0">
      <text>
        <r>
          <rPr>
            <b/>
            <sz val="9"/>
            <rFont val="Tahoma"/>
            <family val="2"/>
          </rPr>
          <t>Young Moo Yoo:</t>
        </r>
        <r>
          <rPr>
            <sz val="9"/>
            <rFont val="Tahoma"/>
            <family val="2"/>
          </rPr>
          <t xml:space="preserve">
Brown rice and red rice are both partially hulled. Compared to polished rice, it has the higher nutritional value of rices eaten with the germ intact. So we compare it with brown rice instead.</t>
        </r>
      </text>
    </comment>
    <comment ref="O5" authorId="0">
      <text>
        <r>
          <rPr>
            <b/>
            <sz val="9"/>
            <rFont val="Tahoma"/>
            <family val="2"/>
          </rPr>
          <t>Young Moo Yoo:</t>
        </r>
        <r>
          <rPr>
            <sz val="9"/>
            <rFont val="Tahoma"/>
            <family val="2"/>
          </rPr>
          <t xml:space="preserve">
Sorghum nutrient contents generally simialr to those of raw oats
https://en.wikipedia.org/wiki/Sorghum
</t>
        </r>
      </text>
    </comment>
    <comment ref="Q5" authorId="0">
      <text>
        <r>
          <rPr>
            <b/>
            <sz val="9"/>
            <rFont val="Tahoma"/>
            <family val="2"/>
          </rPr>
          <t>Young Moo Yoo:</t>
        </r>
        <r>
          <rPr>
            <sz val="9"/>
            <rFont val="Tahoma"/>
            <family val="2"/>
          </rPr>
          <t xml:space="preserve">
Sorghum nutrient contents generally simialr to those of raw oats
https://en.wikipedia.org/wiki/Sorghum</t>
        </r>
      </text>
    </comment>
    <comment ref="Q2" authorId="0">
      <text>
        <r>
          <rPr>
            <b/>
            <sz val="9"/>
            <rFont val="Tahoma"/>
            <family val="2"/>
          </rPr>
          <t>Young Moo Yoo:</t>
        </r>
        <r>
          <rPr>
            <sz val="9"/>
            <rFont val="Tahoma"/>
            <family val="2"/>
          </rPr>
          <t xml:space="preserve">
Millet is similarly nutritious among major cereals, such as rice and wheat 
https://en.wikipedia.org/wiki/Millet</t>
        </r>
      </text>
    </comment>
    <comment ref="O11" authorId="0">
      <text>
        <r>
          <rPr>
            <b/>
            <sz val="9"/>
            <rFont val="Tahoma"/>
            <family val="2"/>
          </rPr>
          <t>Young Moo Yoo:</t>
        </r>
        <r>
          <rPr>
            <sz val="9"/>
            <rFont val="Tahoma"/>
            <family val="2"/>
          </rPr>
          <t xml:space="preserve">
"Fonio has the smallest seeds of all species of millet".
https://en.wikipedia.org/wiki/Fonio</t>
        </r>
      </text>
    </comment>
    <comment ref="P11" authorId="0">
      <text>
        <r>
          <rPr>
            <b/>
            <sz val="9"/>
            <rFont val="Tahoma"/>
            <family val="2"/>
          </rPr>
          <t>Young Moo Yoo:</t>
        </r>
        <r>
          <rPr>
            <sz val="9"/>
            <rFont val="Tahoma"/>
            <family val="2"/>
          </rPr>
          <t xml:space="preserve">
"Fonio has the smallest seeds of all species of millet".
https://en.wikipedia.org/wiki/Fonio</t>
        </r>
      </text>
    </comment>
    <comment ref="Q11" authorId="0">
      <text>
        <r>
          <rPr>
            <b/>
            <sz val="9"/>
            <rFont val="Tahoma"/>
            <family val="2"/>
          </rPr>
          <t>Young Moo Yoo:</t>
        </r>
        <r>
          <rPr>
            <sz val="9"/>
            <rFont val="Tahoma"/>
            <family val="2"/>
          </rPr>
          <t xml:space="preserve">
"Fonio has the smallest seeds of all species of millet".
https://en.wikipedia.org/wiki/Fonio</t>
        </r>
      </text>
    </comment>
    <comment ref="O146" authorId="0">
      <text>
        <r>
          <rPr>
            <b/>
            <sz val="9"/>
            <rFont val="Tahoma"/>
            <family val="2"/>
          </rPr>
          <t>Young Moo Yoo:</t>
        </r>
        <r>
          <rPr>
            <sz val="9"/>
            <rFont val="Tahoma"/>
            <family val="2"/>
          </rPr>
          <t xml:space="preserve">
general fruit juice
</t>
        </r>
      </text>
    </comment>
    <comment ref="F146" authorId="0">
      <text>
        <r>
          <rPr>
            <b/>
            <sz val="9"/>
            <rFont val="Tahoma"/>
            <family val="2"/>
          </rPr>
          <t>Young Moo Yoo:</t>
        </r>
        <r>
          <rPr>
            <sz val="9"/>
            <rFont val="Tahoma"/>
            <family val="2"/>
          </rPr>
          <t xml:space="preserve">
general fruit juice
</t>
        </r>
      </text>
    </comment>
    <comment ref="Q108"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O114"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P114"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Q114"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 ref="O147" authorId="0">
      <text>
        <r>
          <rPr>
            <b/>
            <sz val="9"/>
            <rFont val="Tahoma"/>
            <family val="2"/>
          </rPr>
          <t>Young Moo Yoo:</t>
        </r>
        <r>
          <rPr>
            <sz val="9"/>
            <rFont val="Tahoma"/>
            <family val="2"/>
          </rPr>
          <t xml:space="preserve">
Different family different genus 
BUT cod is whitefish 
and we calculate that grouper and whitefish are not too different
</t>
        </r>
      </text>
    </comment>
  </commentList>
</comments>
</file>

<file path=xl/comments7.xml><?xml version="1.0" encoding="utf-8"?>
<comments xmlns="http://schemas.openxmlformats.org/spreadsheetml/2006/main">
  <authors>
    <author>Young Moo Yoo</author>
  </authors>
  <commentList>
    <comment ref="A3" authorId="0">
      <text>
        <r>
          <rPr>
            <b/>
            <sz val="9"/>
            <rFont val="Tahoma"/>
            <family val="2"/>
          </rPr>
          <t>Young Moo Yoo:</t>
        </r>
        <r>
          <rPr>
            <sz val="9"/>
            <rFont val="Tahoma"/>
            <family val="2"/>
          </rPr>
          <t xml:space="preserve">
http://www.savorysimple.net/banana-millet-breakfast-porridge/
</t>
        </r>
      </text>
    </comment>
    <comment ref="A4" authorId="0">
      <text>
        <r>
          <rPr>
            <b/>
            <sz val="9"/>
            <rFont val="Tahoma"/>
            <family val="2"/>
          </rPr>
          <t>Young Moo Yoo:</t>
        </r>
        <r>
          <rPr>
            <sz val="9"/>
            <rFont val="Tahoma"/>
            <family val="2"/>
          </rPr>
          <t xml:space="preserve">
https://bakeitright.com/measuring-charts
</t>
        </r>
      </text>
    </comment>
    <comment ref="A5" authorId="0">
      <text>
        <r>
          <rPr>
            <b/>
            <sz val="9"/>
            <rFont val="Tahoma"/>
            <family val="2"/>
          </rPr>
          <t>Young Moo Yoo:</t>
        </r>
        <r>
          <rPr>
            <sz val="9"/>
            <rFont val="Tahoma"/>
            <family val="2"/>
          </rPr>
          <t xml:space="preserve">
https://bakeitright.com/measuring-charts
</t>
        </r>
      </text>
    </comment>
    <comment ref="A6" authorId="0">
      <text>
        <r>
          <rPr>
            <b/>
            <sz val="9"/>
            <rFont val="Tahoma"/>
            <family val="2"/>
          </rPr>
          <t>Young Moo Yoo:</t>
        </r>
        <r>
          <rPr>
            <sz val="9"/>
            <rFont val="Tahoma"/>
            <family val="2"/>
          </rPr>
          <t xml:space="preserve">
https://www.weekendbakery.com/cooking-conversions/
</t>
        </r>
      </text>
    </comment>
    <comment ref="A7" authorId="0">
      <text>
        <r>
          <rPr>
            <b/>
            <sz val="9"/>
            <rFont val="Tahoma"/>
            <family val="2"/>
          </rPr>
          <t>Young Moo Yoo:</t>
        </r>
        <r>
          <rPr>
            <sz val="9"/>
            <rFont val="Tahoma"/>
            <family val="2"/>
          </rPr>
          <t xml:space="preserve">
https://bakeitright.com/measuring-charts</t>
        </r>
      </text>
    </comment>
  </commentList>
</comments>
</file>

<file path=xl/comments8.xml><?xml version="1.0" encoding="utf-8"?>
<comments xmlns="http://schemas.openxmlformats.org/spreadsheetml/2006/main">
  <authors>
    <author>Young Moo Yoo</author>
  </authors>
  <commentList>
    <comment ref="A3" authorId="0">
      <text>
        <r>
          <rPr>
            <b/>
            <sz val="9"/>
            <rFont val="Tahoma"/>
            <family val="2"/>
          </rPr>
          <t>Young Moo Yoo:</t>
        </r>
        <r>
          <rPr>
            <sz val="9"/>
            <rFont val="Tahoma"/>
            <family val="2"/>
          </rPr>
          <t xml:space="preserve">
http://www.foodnetwork.com/recipes/alton-brown/homemade-peanut-butter-recipe-1950478</t>
        </r>
      </text>
    </comment>
    <comment ref="A4" authorId="0">
      <text>
        <r>
          <rPr>
            <b/>
            <sz val="9"/>
            <rFont val="Tahoma"/>
            <family val="2"/>
          </rPr>
          <t>Young Moo Yoo:</t>
        </r>
        <r>
          <rPr>
            <sz val="9"/>
            <rFont val="Tahoma"/>
            <family val="2"/>
          </rPr>
          <t xml:space="preserve">
http://www.foodnetwork.com/recipes/alton-brown/homemade-peanut-butter-recipe-1950478</t>
        </r>
      </text>
    </comment>
    <comment ref="A5" authorId="0">
      <text>
        <r>
          <rPr>
            <b/>
            <sz val="9"/>
            <rFont val="Tahoma"/>
            <family val="2"/>
          </rPr>
          <t>Young Moo Yoo:</t>
        </r>
        <r>
          <rPr>
            <sz val="9"/>
            <rFont val="Tahoma"/>
            <family val="2"/>
          </rPr>
          <t xml:space="preserve">
https://bakeitright.com/measuring-charts</t>
        </r>
      </text>
    </comment>
    <comment ref="A6" authorId="0">
      <text>
        <r>
          <rPr>
            <b/>
            <sz val="9"/>
            <rFont val="Tahoma"/>
            <family val="2"/>
          </rPr>
          <t>Young Moo Yoo:</t>
        </r>
        <r>
          <rPr>
            <sz val="9"/>
            <rFont val="Tahoma"/>
            <family val="2"/>
          </rPr>
          <t xml:space="preserve">
https://www.weekendbakery.com/cooking-conversions/
</t>
        </r>
      </text>
    </comment>
    <comment ref="A7" authorId="0">
      <text>
        <r>
          <rPr>
            <b/>
            <sz val="9"/>
            <rFont val="Tahoma"/>
            <family val="2"/>
          </rPr>
          <t>Young Moo Yoo:</t>
        </r>
        <r>
          <rPr>
            <sz val="9"/>
            <rFont val="Tahoma"/>
            <family val="2"/>
          </rPr>
          <t xml:space="preserve">
https://www.weekendbakery.com/cooking-conversions/
</t>
        </r>
      </text>
    </comment>
    <comment ref="A10" authorId="0">
      <text>
        <r>
          <rPr>
            <b/>
            <sz val="9"/>
            <rFont val="Tahoma"/>
            <family val="2"/>
          </rPr>
          <t>Young Moo Yoo:</t>
        </r>
        <r>
          <rPr>
            <sz val="9"/>
            <rFont val="Tahoma"/>
            <family val="2"/>
          </rPr>
          <t xml:space="preserve">
http://www.foodnetwork.com/recipes/alton-brown/homemade-peanut-butter-recipe-1950478</t>
        </r>
      </text>
    </comment>
    <comment ref="A11" authorId="0">
      <text>
        <r>
          <rPr>
            <b/>
            <sz val="9"/>
            <rFont val="Tahoma"/>
            <family val="2"/>
          </rPr>
          <t>Young Moo Yoo:</t>
        </r>
        <r>
          <rPr>
            <sz val="9"/>
            <rFont val="Tahoma"/>
            <family val="2"/>
          </rPr>
          <t xml:space="preserve">
https://bakeitright.com/measuring-charts</t>
        </r>
      </text>
    </comment>
    <comment ref="A12" authorId="0">
      <text>
        <r>
          <rPr>
            <b/>
            <sz val="9"/>
            <rFont val="Tahoma"/>
            <family val="2"/>
          </rPr>
          <t>Young Moo Yoo:</t>
        </r>
        <r>
          <rPr>
            <sz val="9"/>
            <rFont val="Tahoma"/>
            <family val="2"/>
          </rPr>
          <t xml:space="preserve">
https://www.weekendbakery.com/cooking-conversions/
</t>
        </r>
      </text>
    </comment>
    <comment ref="A13" authorId="0">
      <text>
        <r>
          <rPr>
            <b/>
            <sz val="9"/>
            <rFont val="Tahoma"/>
            <family val="2"/>
          </rPr>
          <t>Young Moo Yoo:</t>
        </r>
        <r>
          <rPr>
            <sz val="9"/>
            <rFont val="Tahoma"/>
            <family val="2"/>
          </rPr>
          <t xml:space="preserve">
https://www.weekendbakery.com/cooking-conversions/
</t>
        </r>
      </text>
    </comment>
  </commentList>
</comments>
</file>

<file path=xl/comments9.xml><?xml version="1.0" encoding="utf-8"?>
<comments xmlns="http://schemas.openxmlformats.org/spreadsheetml/2006/main">
  <authors>
    <author>Young Moo Yoo</author>
  </authors>
  <commentList>
    <comment ref="A3" authorId="0">
      <text>
        <r>
          <rPr>
            <b/>
            <sz val="9"/>
            <rFont val="Tahoma"/>
            <family val="2"/>
          </rPr>
          <t>Young Moo Yoo:</t>
        </r>
        <r>
          <rPr>
            <sz val="9"/>
            <rFont val="Tahoma"/>
            <family val="2"/>
          </rPr>
          <t xml:space="preserve">
http://www.foodnetwork.com/recipes/alton-brown/homemade-peanut-butter-recipe-1950478</t>
        </r>
      </text>
    </comment>
    <comment ref="A4" authorId="0">
      <text>
        <r>
          <rPr>
            <b/>
            <sz val="9"/>
            <rFont val="Tahoma"/>
            <family val="2"/>
          </rPr>
          <t>Young Moo Yoo:</t>
        </r>
        <r>
          <rPr>
            <sz val="9"/>
            <rFont val="Tahoma"/>
            <family val="2"/>
          </rPr>
          <t xml:space="preserve">
http://www.foodnetwork.com/recipes/alton-brown/homemade-peanut-butter-recipe-1950478</t>
        </r>
      </text>
    </comment>
    <comment ref="A5" authorId="0">
      <text>
        <r>
          <rPr>
            <b/>
            <sz val="9"/>
            <rFont val="Tahoma"/>
            <family val="2"/>
          </rPr>
          <t>Young Moo Yoo:</t>
        </r>
        <r>
          <rPr>
            <sz val="9"/>
            <rFont val="Tahoma"/>
            <family val="2"/>
          </rPr>
          <t xml:space="preserve">
https://bakeitright.com/measuring-charts</t>
        </r>
      </text>
    </comment>
    <comment ref="A6" authorId="0">
      <text>
        <r>
          <rPr>
            <b/>
            <sz val="9"/>
            <rFont val="Tahoma"/>
            <family val="2"/>
          </rPr>
          <t>Young Moo Yoo:</t>
        </r>
        <r>
          <rPr>
            <sz val="9"/>
            <rFont val="Tahoma"/>
            <family val="2"/>
          </rPr>
          <t xml:space="preserve">
https://www.weekendbakery.com/cooking-conversions/
</t>
        </r>
      </text>
    </comment>
    <comment ref="A7" authorId="0">
      <text>
        <r>
          <rPr>
            <b/>
            <sz val="9"/>
            <rFont val="Tahoma"/>
            <family val="2"/>
          </rPr>
          <t>Young Moo Yoo:</t>
        </r>
        <r>
          <rPr>
            <sz val="9"/>
            <rFont val="Tahoma"/>
            <family val="2"/>
          </rPr>
          <t xml:space="preserve">
https://www.weekendbakery.com/cooking-conversions/
</t>
        </r>
      </text>
    </comment>
    <comment ref="A10" authorId="0">
      <text>
        <r>
          <rPr>
            <b/>
            <sz val="9"/>
            <rFont val="Tahoma"/>
            <family val="2"/>
          </rPr>
          <t>Young Moo Yoo:</t>
        </r>
        <r>
          <rPr>
            <sz val="9"/>
            <rFont val="Tahoma"/>
            <family val="2"/>
          </rPr>
          <t xml:space="preserve">
http://www.foodnetwork.com/recipes/alton-brown/homemade-peanut-butter-recipe-1950478</t>
        </r>
      </text>
    </comment>
    <comment ref="A11" authorId="0">
      <text>
        <r>
          <rPr>
            <b/>
            <sz val="9"/>
            <rFont val="Tahoma"/>
            <family val="2"/>
          </rPr>
          <t>Young Moo Yoo:</t>
        </r>
        <r>
          <rPr>
            <sz val="9"/>
            <rFont val="Tahoma"/>
            <family val="2"/>
          </rPr>
          <t xml:space="preserve">
https://bakeitright.com/measuring-charts</t>
        </r>
      </text>
    </comment>
    <comment ref="A12" authorId="0">
      <text>
        <r>
          <rPr>
            <b/>
            <sz val="9"/>
            <rFont val="Tahoma"/>
            <family val="2"/>
          </rPr>
          <t>Young Moo Yoo:</t>
        </r>
        <r>
          <rPr>
            <sz val="9"/>
            <rFont val="Tahoma"/>
            <family val="2"/>
          </rPr>
          <t xml:space="preserve">
https://www.weekendbakery.com/cooking-conversions/
</t>
        </r>
      </text>
    </comment>
    <comment ref="A13" authorId="0">
      <text>
        <r>
          <rPr>
            <b/>
            <sz val="9"/>
            <rFont val="Tahoma"/>
            <family val="2"/>
          </rPr>
          <t>Young Moo Yoo:</t>
        </r>
        <r>
          <rPr>
            <sz val="9"/>
            <rFont val="Tahoma"/>
            <family val="2"/>
          </rPr>
          <t xml:space="preserve">
https://www.weekendbakery.com/cooking-conversions/
</t>
        </r>
      </text>
    </comment>
  </commentList>
</comments>
</file>

<file path=xl/sharedStrings.xml><?xml version="1.0" encoding="utf-8"?>
<sst xmlns="http://schemas.openxmlformats.org/spreadsheetml/2006/main" count="5483" uniqueCount="984">
  <si>
    <t>Poulet, blanc de poulet, avec peau, cru</t>
  </si>
  <si>
    <t>Fe   (mg)</t>
  </si>
  <si>
    <t>Zn     (mg)</t>
  </si>
  <si>
    <t>Riboflavin  (mg)</t>
  </si>
  <si>
    <t>Orange, raw</t>
  </si>
  <si>
    <t>Maize, yellow, whole kernel, dried, raw</t>
  </si>
  <si>
    <t>9B, 12B(100), 8E, CTA, 3B, 1P(18), 2P(39), US23(11134)</t>
  </si>
  <si>
    <t>EDIBLE</t>
  </si>
  <si>
    <t>WATER</t>
  </si>
  <si>
    <t>PROT (formerly PROTCNT)</t>
  </si>
  <si>
    <t>FAT or [FATCE]</t>
  </si>
  <si>
    <t xml:space="preserve">CHOAVLDF </t>
  </si>
  <si>
    <t>FIBTG or [FIBC]</t>
  </si>
  <si>
    <t>FE</t>
  </si>
  <si>
    <t>ZN</t>
  </si>
  <si>
    <t>VITA_RAE</t>
  </si>
  <si>
    <t>VITD</t>
  </si>
  <si>
    <t>THIA</t>
  </si>
  <si>
    <t>RIBF</t>
  </si>
  <si>
    <t>NIA</t>
  </si>
  <si>
    <t>VITB6C</t>
  </si>
  <si>
    <t>FOL</t>
  </si>
  <si>
    <t>VITB12</t>
  </si>
  <si>
    <t>ENERC</t>
  </si>
  <si>
    <t>04_018</t>
  </si>
  <si>
    <t>0.06-0.07</t>
  </si>
  <si>
    <t>0.01</t>
  </si>
  <si>
    <t>(353)1490</t>
  </si>
  <si>
    <t>Vit D (mcg)</t>
  </si>
  <si>
    <t>Niacin (mg)</t>
  </si>
  <si>
    <t>Vit B12 (mcg)</t>
  </si>
  <si>
    <t>FAO(331), 06_010</t>
  </si>
  <si>
    <t>Cassava, tuber, raw</t>
  </si>
  <si>
    <t>[1.5]</t>
  </si>
  <si>
    <t>10_005</t>
  </si>
  <si>
    <t>Water (g)</t>
  </si>
  <si>
    <t>Protein (g)</t>
  </si>
  <si>
    <t>Fibre (g)</t>
  </si>
  <si>
    <t>Scientific name</t>
  </si>
  <si>
    <t>04_021</t>
  </si>
  <si>
    <t>10_001</t>
  </si>
  <si>
    <t>5B, 11E, 4E, DK7(0367)</t>
  </si>
  <si>
    <t>0-0</t>
  </si>
  <si>
    <t>0.07</t>
  </si>
  <si>
    <t>Levure, sec</t>
  </si>
  <si>
    <t>Sorgho, grain entier, rouge, cru</t>
  </si>
  <si>
    <t>Manioc, racine, crue</t>
  </si>
  <si>
    <t>7.7-9.4</t>
  </si>
  <si>
    <t>68.0-68.0</t>
  </si>
  <si>
    <t>2.90-4.00</t>
  </si>
  <si>
    <t>0.12-0.15</t>
  </si>
  <si>
    <t>0.17-0.20</t>
  </si>
  <si>
    <t>Milk, cow, whole, 3.5 % fat (includes pasteurised, sterilised and UHT)</t>
  </si>
  <si>
    <t>Bière européenne  (4.4 % d'alcool)</t>
  </si>
  <si>
    <t>2B(20034), 1G(BH), 22N, CTA, 11E, 1E, 3P(12), 1P(45),  2P(140), 14E, 12B(390), UK6(13-304)</t>
  </si>
  <si>
    <r>
      <t>Palme, huile, raffin</t>
    </r>
    <r>
      <rPr>
        <sz val="8"/>
        <rFont val="Calibri"/>
        <family val="2"/>
      </rPr>
      <t>é</t>
    </r>
  </si>
  <si>
    <t>Poulet, cuisse, avec peau, crue</t>
  </si>
  <si>
    <t>(33)141</t>
  </si>
  <si>
    <t>1.1-1.3</t>
  </si>
  <si>
    <t>4E, 3B, 23N, 22N, 1E, DK7(0461), 01_017,US23(20031)</t>
  </si>
  <si>
    <t>Arachis hypogaea</t>
  </si>
  <si>
    <t>Manihot esculenta/Manihot utilissima</t>
  </si>
  <si>
    <t>(165)689</t>
  </si>
  <si>
    <t>Ovis aries</t>
  </si>
  <si>
    <t>[3.1]</t>
  </si>
  <si>
    <t>0.3</t>
  </si>
  <si>
    <t>(29)124</t>
  </si>
  <si>
    <t>0.20-0.51</t>
  </si>
  <si>
    <t>395-439</t>
  </si>
  <si>
    <t>Citrus paradisi</t>
  </si>
  <si>
    <t>05_035</t>
  </si>
  <si>
    <t>07_030</t>
  </si>
  <si>
    <t>07_036</t>
  </si>
  <si>
    <t>07_046</t>
  </si>
  <si>
    <t>(257)1060</t>
  </si>
  <si>
    <t>(89)376</t>
  </si>
  <si>
    <t>11.0-11.2</t>
  </si>
  <si>
    <t>0.17-0.18</t>
  </si>
  <si>
    <t>Maïs, jaune, grain entier, sec, cru</t>
  </si>
  <si>
    <t>Mil, grain entier, cru</t>
  </si>
  <si>
    <t>(400)1700</t>
  </si>
  <si>
    <t>Groundnut oil</t>
  </si>
  <si>
    <t>Onion, raw</t>
  </si>
  <si>
    <t>1E, 16V(200), 1G(VK), 4E, 2P(309), 2B(17040), US23(04042)</t>
  </si>
  <si>
    <t>Yoghurt, whole milk, plain</t>
  </si>
  <si>
    <t>4E, 12R, 3B, 2B(19601), UK6(12-184), DK7(0333)</t>
  </si>
  <si>
    <t>(73)304</t>
  </si>
  <si>
    <t>1E, FAO(3), 3B, DK7(0461), 01_002</t>
  </si>
  <si>
    <t>2E, 01_039, 1L</t>
  </si>
  <si>
    <t>2P(123), 11E, 4E, SEF(155), US23(11109)</t>
  </si>
  <si>
    <t>Fonio, white, whole grain, raw</t>
  </si>
  <si>
    <t>0.02</t>
  </si>
  <si>
    <t>Sucre</t>
  </si>
  <si>
    <t>11E, 4E, CTA, DK7(0138), SA10(4335)</t>
  </si>
  <si>
    <t>(315)1330</t>
  </si>
  <si>
    <t>CTA, 11E, 16V(137) US23(09116)</t>
  </si>
  <si>
    <t>Grapefruit, pulp, raw</t>
  </si>
  <si>
    <t>(348)1470</t>
  </si>
  <si>
    <t>Citrullus lanatus</t>
  </si>
  <si>
    <t>n</t>
  </si>
  <si>
    <t>05_022</t>
  </si>
  <si>
    <t>Vigna unguiculata</t>
  </si>
  <si>
    <t>(900)3700</t>
  </si>
  <si>
    <t>(35)147</t>
  </si>
  <si>
    <t>Café, instantané, poudre</t>
  </si>
  <si>
    <t>Yaourt, lait entier, nature</t>
  </si>
  <si>
    <t>01_041</t>
  </si>
  <si>
    <t>Sorghum, whole grain, red, raw</t>
  </si>
  <si>
    <t>0.05</t>
  </si>
  <si>
    <t>Beef, meat, 15-20  % fat, boneless, raw</t>
  </si>
  <si>
    <t xml:space="preserve">Lait, vache, entier, 3.5 % de mat. grasse (y compris pasteurisé, stérilisé, UTH)
</t>
  </si>
  <si>
    <t>Source/BiblioID</t>
  </si>
  <si>
    <t>Bœuf, viande, 15- 20  % de mat. grasse, crue</t>
  </si>
  <si>
    <t>Folate (mcg)</t>
  </si>
  <si>
    <t>Vit B6 (mg)</t>
  </si>
  <si>
    <t>Gallus gallus</t>
  </si>
  <si>
    <t>0.07-0.09</t>
  </si>
  <si>
    <t>02_001</t>
  </si>
  <si>
    <t>Glycine max</t>
  </si>
  <si>
    <t>1.2</t>
  </si>
  <si>
    <t>01_015</t>
  </si>
  <si>
    <t>DK7(1057), UK6(17-379)</t>
  </si>
  <si>
    <t>Beer european (4.4 % alcohol)</t>
  </si>
  <si>
    <t>Soya oil</t>
  </si>
  <si>
    <t>Millet, whole grain, raw</t>
  </si>
  <si>
    <t>06_010</t>
  </si>
  <si>
    <t>Elaeis guineensis</t>
  </si>
  <si>
    <t>(37)154</t>
  </si>
  <si>
    <t xml:space="preserve">Niébé, sec, cru </t>
  </si>
  <si>
    <t>(28)115</t>
  </si>
  <si>
    <t>Concentré de tomate (pâte)</t>
  </si>
  <si>
    <t>13_008</t>
  </si>
  <si>
    <t>0.01-0.04</t>
  </si>
  <si>
    <t>Tomate, rouge, mûre, crue</t>
  </si>
  <si>
    <t>Bos taurus</t>
  </si>
  <si>
    <t>Oignon, cru</t>
  </si>
  <si>
    <t>1.3</t>
  </si>
  <si>
    <t>Tomato paste, concentrated</t>
  </si>
  <si>
    <t>(170)716</t>
  </si>
  <si>
    <t>0.00</t>
  </si>
  <si>
    <t>5B, 1G(CF), DK7(0753), UK6(12-315)</t>
  </si>
  <si>
    <t>(65)271</t>
  </si>
  <si>
    <t>8-11</t>
  </si>
  <si>
    <t>SA10(3486)</t>
  </si>
  <si>
    <t>5B, CTA, 5N, 4E, 3E, 13V, 6N, 11E, US23(20014), SA10(3276)</t>
  </si>
  <si>
    <t>(594)2460</t>
  </si>
  <si>
    <t>(495)2070</t>
  </si>
  <si>
    <t>(354)1510</t>
  </si>
  <si>
    <t>(348)1460</t>
  </si>
  <si>
    <r>
      <t xml:space="preserve">Thiamin </t>
    </r>
    <r>
      <rPr>
        <b/>
        <sz val="7"/>
        <rFont val="Arial"/>
        <family val="2"/>
      </rPr>
      <t>(mg)</t>
    </r>
  </si>
  <si>
    <t>11_007</t>
  </si>
  <si>
    <t>Foodname in French</t>
  </si>
  <si>
    <t>(153)648</t>
  </si>
  <si>
    <t>Huile végetalé</t>
  </si>
  <si>
    <t>Palm oil, refined</t>
  </si>
  <si>
    <t>US23 (04055)</t>
  </si>
  <si>
    <t>11_009</t>
  </si>
  <si>
    <t>11_010</t>
  </si>
  <si>
    <t>Yeast extract, Marmite</t>
  </si>
  <si>
    <t>DK7(1053)</t>
  </si>
  <si>
    <t>(5)19</t>
  </si>
  <si>
    <t>(152)646</t>
  </si>
  <si>
    <t>13_016</t>
  </si>
  <si>
    <t>13_017</t>
  </si>
  <si>
    <t>13_018</t>
  </si>
  <si>
    <t>0.47-0.7</t>
  </si>
  <si>
    <t>2-22</t>
  </si>
  <si>
    <t>3.10-3.91</t>
  </si>
  <si>
    <t>0.20-0.30</t>
  </si>
  <si>
    <t>37-40</t>
  </si>
  <si>
    <t xml:space="preserve">Capra aegagrus hircus </t>
  </si>
  <si>
    <t>Chèvre, viande, crue</t>
  </si>
  <si>
    <t>11E, 1E, 3B, CTA, SA10(4282)</t>
  </si>
  <si>
    <t>(316)1340</t>
  </si>
  <si>
    <t>Fonio, blanc, grain entier, cru</t>
  </si>
  <si>
    <t>Brassica oleracea var. capitata</t>
  </si>
  <si>
    <t>(22)91</t>
  </si>
  <si>
    <t>Arachis hypogea</t>
  </si>
  <si>
    <t>Levure, extrait, Marmite</t>
  </si>
  <si>
    <t>Edible conversion factor</t>
  </si>
  <si>
    <t>Carbohydrate available (g)</t>
  </si>
  <si>
    <t>Energy (kcal) kJ</t>
  </si>
  <si>
    <t>Food name in English</t>
  </si>
  <si>
    <t>12_005</t>
  </si>
  <si>
    <t>Sorghum bicolour</t>
  </si>
  <si>
    <t>Chicken, light meat, flesh and skin, raw</t>
  </si>
  <si>
    <t>68.6-69.6</t>
  </si>
  <si>
    <t>18.8-20.3</t>
  </si>
  <si>
    <t>11.1-11.8</t>
  </si>
  <si>
    <t>(181)755</t>
  </si>
  <si>
    <t>0.92-0.93</t>
  </si>
  <si>
    <t>0.06-0.09</t>
  </si>
  <si>
    <t>0.09-0.15</t>
  </si>
  <si>
    <t>0.36-0.48</t>
  </si>
  <si>
    <t>4-24</t>
  </si>
  <si>
    <t>0.3-0.4</t>
  </si>
  <si>
    <t>Groundnut paste</t>
  </si>
  <si>
    <t>03_004</t>
  </si>
  <si>
    <t>10_002</t>
  </si>
  <si>
    <t>3P(6), 12B(205), 1P(34), 3B, 9B, CTA(68), 3B, 1E, 15N, US23(16060), 03_005, 03_006</t>
  </si>
  <si>
    <t>0.04-0.04</t>
  </si>
  <si>
    <t>01_001</t>
  </si>
  <si>
    <t>01_006</t>
  </si>
  <si>
    <t>07_004</t>
  </si>
  <si>
    <t>Tomato, red, ripe, raw</t>
  </si>
  <si>
    <t>11E, 3B, DK7(0202)</t>
  </si>
  <si>
    <t>(235)978</t>
  </si>
  <si>
    <t>63.1-65.4</t>
  </si>
  <si>
    <t>2.2-3.6</t>
  </si>
  <si>
    <t>2.2-4.6</t>
  </si>
  <si>
    <t>0.20-0.36</t>
  </si>
  <si>
    <t>Yeast, dried</t>
  </si>
  <si>
    <t>Lamb/mutton, meat, moderately fat, raw</t>
  </si>
  <si>
    <t>Orange, crue</t>
  </si>
  <si>
    <t>2.1</t>
  </si>
  <si>
    <t>0.1</t>
  </si>
  <si>
    <t>Lycopersicon esculentum</t>
  </si>
  <si>
    <t>Agneau, viande, moyennement grasse, crue</t>
  </si>
  <si>
    <t>Lait, vache, poudre, entier</t>
  </si>
  <si>
    <t>Arachide, huile</t>
  </si>
  <si>
    <t>10E, 1P(52),  5B, 11E, 1B(13036),  FAO(1055), UK6(14-296), US23(09326)</t>
  </si>
  <si>
    <t>3B, CTA, 1G(TA) 11E, 22N, 12B(201), 1P(35), 3P(7), 2P(87), UK6(14-877),  US23(16087), 2E</t>
  </si>
  <si>
    <t>05_016</t>
  </si>
  <si>
    <t>Watermelon, fruit, raw</t>
  </si>
  <si>
    <t>Cowpea, dried, raw</t>
  </si>
  <si>
    <t>0.84</t>
  </si>
  <si>
    <t>Zea mays</t>
  </si>
  <si>
    <t>Cabbage, raw</t>
  </si>
  <si>
    <t>Milk, cow, powder, whole</t>
  </si>
  <si>
    <t>Sugar</t>
  </si>
  <si>
    <t>3B, UK6(17-506)</t>
  </si>
  <si>
    <t>US23(06076)</t>
  </si>
  <si>
    <t>1.7-1.7</t>
  </si>
  <si>
    <t>8.0-8.9</t>
  </si>
  <si>
    <t>9.0-10</t>
  </si>
  <si>
    <t>2B(18005), US23(14214)</t>
  </si>
  <si>
    <t>Coffee, instant, powder</t>
  </si>
  <si>
    <t>12.2-18.5</t>
  </si>
  <si>
    <t>0.3-0.5</t>
  </si>
  <si>
    <t>0.35-1.10</t>
  </si>
  <si>
    <t>0-3</t>
  </si>
  <si>
    <t>Pamplemousse, pulpe, crue</t>
  </si>
  <si>
    <t>Épices, mélange, poudre</t>
  </si>
  <si>
    <t>0.7</t>
  </si>
  <si>
    <t>12_001</t>
  </si>
  <si>
    <t>0.5-0.9</t>
  </si>
  <si>
    <t>Citrus sinensis</t>
  </si>
  <si>
    <t>Chicken, dark meat, flesh and skin, raw</t>
  </si>
  <si>
    <t>US23(05034)</t>
  </si>
  <si>
    <t>(232)962</t>
  </si>
  <si>
    <t>Groundnut, shelled, dried, raw</t>
  </si>
  <si>
    <t>Arachide, écorcée, séchée, crue</t>
  </si>
  <si>
    <t>Arachide, pâte</t>
  </si>
  <si>
    <t>Soja, huile</t>
  </si>
  <si>
    <t>04_005</t>
  </si>
  <si>
    <t>[7.4]</t>
  </si>
  <si>
    <t>(45)190</t>
  </si>
  <si>
    <t>2P(156), 5B, 12B(400), 4E, 2B(13034) 11E, 1P(55), 1G(VO), CTA, 16V(136)</t>
  </si>
  <si>
    <t>Spices, mix, ground</t>
  </si>
  <si>
    <t>Vit A-RAE (mcg)</t>
  </si>
  <si>
    <t>Tr</t>
  </si>
  <si>
    <t>Pastèque, fruit, cru</t>
  </si>
  <si>
    <t>Digitaria exilis</t>
  </si>
  <si>
    <t>Chou, cru</t>
  </si>
  <si>
    <t>Pennisetum typhoideum</t>
  </si>
  <si>
    <t>2P(149),  5B, 12B(373),  3P(11), 3B, 1G(VT), 1P(46),  2B(20047), CTA, 22N, 3B, 4E, 11E, 1E, US23(11529)</t>
  </si>
  <si>
    <t>Vinegar</t>
  </si>
  <si>
    <t>Vinaigre</t>
  </si>
  <si>
    <t>13_002</t>
  </si>
  <si>
    <t>1.6-1.8</t>
  </si>
  <si>
    <t>Code</t>
  </si>
  <si>
    <t>SD or min-max</t>
  </si>
  <si>
    <t>07_002</t>
  </si>
  <si>
    <t>13_003</t>
  </si>
  <si>
    <t>04_066</t>
  </si>
  <si>
    <t>06_026</t>
  </si>
  <si>
    <t>Goat, meat, raw</t>
  </si>
  <si>
    <t>0.6-0.8</t>
  </si>
  <si>
    <t>11_003</t>
  </si>
  <si>
    <t>Allium cepa</t>
  </si>
  <si>
    <t>DK7(0132), US23(05029)</t>
  </si>
  <si>
    <t>[8.5]</t>
  </si>
  <si>
    <t>Vegetable oil</t>
  </si>
  <si>
    <t>Cube, beef, dry</t>
  </si>
  <si>
    <t>Cube de bouillon, bœuf, sec</t>
  </si>
  <si>
    <t>US23(02001)</t>
  </si>
  <si>
    <t>11E, 1P(80) 1G(US), SEF, 1E, 3B, US23(19335)</t>
  </si>
  <si>
    <t>DK7(0311)</t>
  </si>
  <si>
    <t>2B(11018), 3B,  DK7(0046)</t>
  </si>
  <si>
    <t>0.5-0.5</t>
  </si>
  <si>
    <t>US23(04044)</t>
  </si>
  <si>
    <t>Fat (g)</t>
  </si>
  <si>
    <t>1. Millet</t>
  </si>
  <si>
    <t>2. Sorghum</t>
  </si>
  <si>
    <t>3. Maize</t>
  </si>
  <si>
    <t>4. Fonio</t>
  </si>
  <si>
    <t>9. groundnut</t>
  </si>
  <si>
    <t>12. palm oil</t>
  </si>
  <si>
    <t>13. vegetable oil</t>
  </si>
  <si>
    <t>14. peanut oil</t>
  </si>
  <si>
    <t>15. other oil</t>
  </si>
  <si>
    <t>16. tomato paste</t>
  </si>
  <si>
    <t>18. cherry tomato</t>
  </si>
  <si>
    <t>17. cabbage</t>
  </si>
  <si>
    <t>19. onions</t>
  </si>
  <si>
    <t>20. dried cowpea</t>
  </si>
  <si>
    <t>21. cassava</t>
  </si>
  <si>
    <t>23. Bouillon</t>
  </si>
  <si>
    <t>35 36 sugar</t>
  </si>
  <si>
    <t>30 beef</t>
  </si>
  <si>
    <t>34 poultry</t>
  </si>
  <si>
    <t>31 other meat</t>
  </si>
  <si>
    <t>32 lamb</t>
  </si>
  <si>
    <t>38 ground coffee</t>
  </si>
  <si>
    <t>43 alcohol</t>
  </si>
  <si>
    <t>48 powedered milk</t>
  </si>
  <si>
    <t>49 milk</t>
  </si>
  <si>
    <t>47 yogurt</t>
  </si>
  <si>
    <t>04513, Vegetable oil, palm kernel</t>
  </si>
  <si>
    <t>USDA, Release 28</t>
  </si>
  <si>
    <t>Ash    (g)</t>
  </si>
  <si>
    <t>Ca    (mg)</t>
  </si>
  <si>
    <t>Mg (mg)</t>
  </si>
  <si>
    <t>P         (mg)</t>
  </si>
  <si>
    <t>K      (mg)</t>
  </si>
  <si>
    <t>Na     (mg)</t>
  </si>
  <si>
    <t>Cu     (mg)</t>
  </si>
  <si>
    <t>Retinol (mcg)</t>
  </si>
  <si>
    <t>ß-carotene equivalent (mcg)</t>
  </si>
  <si>
    <t>Vit E    (mg)</t>
  </si>
  <si>
    <t>Vit C (mg)</t>
  </si>
  <si>
    <t>24. Fruit</t>
  </si>
  <si>
    <t>20031, Millet Raw</t>
  </si>
  <si>
    <t>USDA, Release 28</t>
  </si>
  <si>
    <t>Comparison of West African FCT and USDA FCT</t>
  </si>
  <si>
    <t>20067, Sorghum grain</t>
  </si>
  <si>
    <t>16087, Peanuts, all types, raw</t>
  </si>
  <si>
    <t>16091, Peanuts, spanish, raw</t>
  </si>
  <si>
    <t>16093, Peanuts, valencia, raw</t>
  </si>
  <si>
    <t>16095, Peanuts, virginia, raw</t>
  </si>
  <si>
    <t>1.9-2.1</t>
  </si>
  <si>
    <t>19</t>
  </si>
  <si>
    <t>116-430</t>
  </si>
  <si>
    <t>34</t>
  </si>
  <si>
    <t>310-450</t>
  </si>
  <si>
    <t>10-27</t>
  </si>
  <si>
    <t>0.44-0.60</t>
  </si>
  <si>
    <t>3B, UK6(17-506)</t>
  </si>
  <si>
    <t>04670, USDA Commodity Food, oil, vegetable, low saturated fat</t>
  </si>
  <si>
    <t>14003, Alcoholic beverage, beer, regular, all</t>
  </si>
  <si>
    <t>USDA, Release 28</t>
  </si>
  <si>
    <t>14006, Alcoholic beverage, beer, light</t>
  </si>
  <si>
    <t>14248, Alcoholic beverage, beer, light, higher alcohol</t>
  </si>
  <si>
    <t>14251, Alcoholic beverage, beer, higher alcohol</t>
  </si>
  <si>
    <t>imported whole rice</t>
  </si>
  <si>
    <t>imported broken/cracked rice</t>
  </si>
  <si>
    <t>local rice</t>
  </si>
  <si>
    <t>other product made of millet, sorghum, fonio</t>
  </si>
  <si>
    <t>other vegetables</t>
  </si>
  <si>
    <t>fruits</t>
  </si>
  <si>
    <t>dine out</t>
  </si>
  <si>
    <t>condiments</t>
  </si>
  <si>
    <t>smoked fish</t>
  </si>
  <si>
    <t>dried fish</t>
  </si>
  <si>
    <t>green tea</t>
  </si>
  <si>
    <t>other tea</t>
  </si>
  <si>
    <t>soft drink</t>
  </si>
  <si>
    <t>wheat bread</t>
  </si>
  <si>
    <t>Number</t>
  </si>
  <si>
    <t>Unfinished Food</t>
  </si>
  <si>
    <t>10,11. peanut paste</t>
  </si>
  <si>
    <t>Things to do:</t>
  </si>
  <si>
    <t>status of translation of documentation of the survey</t>
  </si>
  <si>
    <t xml:space="preserve">we still need 15~20 food to be completed </t>
  </si>
  <si>
    <t>Protocols!: ethics -- deidentified so we don't need ethics review</t>
  </si>
  <si>
    <t>50 other Milk Product</t>
  </si>
  <si>
    <t>01023, Cheese, Gruyere</t>
  </si>
  <si>
    <t xml:space="preserve">USDA, Release 28 </t>
  </si>
  <si>
    <t>(413)</t>
  </si>
  <si>
    <t>18239, Croissants, butter</t>
  </si>
  <si>
    <t>45 other bread</t>
  </si>
  <si>
    <t xml:space="preserve">(406) </t>
  </si>
  <si>
    <t>42 local fruit juice</t>
  </si>
  <si>
    <t>14649, Beverages, tea, hibiscus, brewed</t>
  </si>
  <si>
    <t>(0)</t>
  </si>
  <si>
    <t>37 Coffee beans</t>
  </si>
  <si>
    <t>Nr.1075 Coffee bean, roasted, ground</t>
  </si>
  <si>
    <t>FOODDATA R2, 2017-02-20</t>
  </si>
  <si>
    <t>(399)1668</t>
  </si>
  <si>
    <t>27 fresh fish</t>
  </si>
  <si>
    <t>09_041</t>
  </si>
  <si>
    <t>Tilapia, raw</t>
  </si>
  <si>
    <t>Tilapia, cru</t>
  </si>
  <si>
    <t>Oreocliromis spp./Tilapia spp.</t>
  </si>
  <si>
    <t>139fi, 140fi, US23(15261), UK6(16-154), US23(Fish, raw, average)</t>
  </si>
  <si>
    <t>(99)419</t>
  </si>
  <si>
    <t>[26]</t>
  </si>
  <si>
    <t>0.33-1.32</t>
  </si>
  <si>
    <t>0.03-0.04</t>
  </si>
  <si>
    <t>0.16-0.32</t>
  </si>
  <si>
    <t>3.1-3.9</t>
  </si>
  <si>
    <t>Food Number</t>
  </si>
  <si>
    <t>usda table 10 nutrients does he want us to find other 3 nutrients (Iodine, Pantothenic acid, Biotin) --&gt; just for fortification or all 50…. If reed says to look for all 13 nutrients for 50 foods in survey</t>
  </si>
  <si>
    <t>46 Biscuits</t>
  </si>
  <si>
    <t>28327, Crackers, water biscuits</t>
  </si>
  <si>
    <t xml:space="preserve">USDA, Release 28 </t>
  </si>
  <si>
    <t>(384)</t>
  </si>
  <si>
    <t>Millet, whole grain</t>
  </si>
  <si>
    <t>frida food data</t>
  </si>
  <si>
    <t>(360) 1505</t>
  </si>
  <si>
    <t>Iodine(mcg)</t>
  </si>
  <si>
    <t>peanut butter</t>
  </si>
  <si>
    <t>frida food data</t>
  </si>
  <si>
    <t>(630) 2636</t>
  </si>
  <si>
    <t>Pantothenic acid(mg)</t>
  </si>
  <si>
    <t>oil, palm</t>
  </si>
  <si>
    <t>frida food data</t>
  </si>
  <si>
    <t>(884) 3700</t>
  </si>
  <si>
    <t xml:space="preserve">peanut oil </t>
  </si>
  <si>
    <t>(753) 3151</t>
  </si>
  <si>
    <t>soyabean oil, refined</t>
  </si>
  <si>
    <t>Tomato paste, concentrated</t>
  </si>
  <si>
    <t>frida food data</t>
  </si>
  <si>
    <t>(90) 375</t>
  </si>
  <si>
    <t>Biotin(mcg)</t>
  </si>
  <si>
    <t>(27) 113</t>
  </si>
  <si>
    <t>cabbage, savoy, raw</t>
  </si>
  <si>
    <t>cabbage, spring, raw</t>
  </si>
  <si>
    <t>(27) 112</t>
  </si>
  <si>
    <t>cabbage, white, raw</t>
  </si>
  <si>
    <t>cabbage, red, raw</t>
  </si>
  <si>
    <t xml:space="preserve">(32) 132 </t>
  </si>
  <si>
    <t>(30) 126</t>
  </si>
  <si>
    <t>`46/23</t>
  </si>
  <si>
    <t>`73/33</t>
  </si>
  <si>
    <t>tomato, imported, ripe, raw</t>
  </si>
  <si>
    <t>(33) 137</t>
  </si>
  <si>
    <t>`31/4</t>
  </si>
  <si>
    <t>tomato, ripe, raw, origin unknown</t>
  </si>
  <si>
    <t>(20) 84</t>
  </si>
  <si>
    <t>`29/4</t>
  </si>
  <si>
    <t>Onion, raw</t>
  </si>
  <si>
    <t>(45) 188</t>
  </si>
  <si>
    <t>`36/15</t>
  </si>
  <si>
    <t>Cassava, raw</t>
  </si>
  <si>
    <t>frida, food data</t>
  </si>
  <si>
    <t>(158) 659</t>
  </si>
  <si>
    <t>Bouillon, beef, concentrated, cube</t>
  </si>
  <si>
    <t>frida, food data</t>
  </si>
  <si>
    <t>(162) 676</t>
  </si>
  <si>
    <t>Beef, meat, approx 15% fat, raw</t>
  </si>
  <si>
    <t>frida, food data</t>
  </si>
  <si>
    <t>(242) 1012</t>
  </si>
  <si>
    <t>lamb, meat, average values, raw</t>
  </si>
  <si>
    <t>(326) 1365</t>
  </si>
  <si>
    <t>`2/1</t>
  </si>
  <si>
    <t>chicken, flesh and skin, raw</t>
  </si>
  <si>
    <t>(173) 725</t>
  </si>
  <si>
    <t>chicken, hen, flesh and skin, raw</t>
  </si>
  <si>
    <t>frida, food data</t>
  </si>
  <si>
    <t>(212) 888</t>
  </si>
  <si>
    <t xml:space="preserve">Sugar, sucrose, white </t>
  </si>
  <si>
    <t>frida, food data</t>
  </si>
  <si>
    <t>(406) 1698</t>
  </si>
  <si>
    <t>Sugar, brown</t>
  </si>
  <si>
    <t>(388) 1624</t>
  </si>
  <si>
    <t>Coffee, instant, powder</t>
  </si>
  <si>
    <t>(303) 1270</t>
  </si>
  <si>
    <t>`22/0</t>
  </si>
  <si>
    <t>Beer lager, alc. 4.4% by vol</t>
  </si>
  <si>
    <t>(36) 152</t>
  </si>
  <si>
    <t>Pastry, Croissant</t>
  </si>
  <si>
    <t>(411) 1721</t>
  </si>
  <si>
    <t>`7.9/8.6</t>
  </si>
  <si>
    <t>yoghurt plain, whole milk</t>
  </si>
  <si>
    <t>(62) 260</t>
  </si>
  <si>
    <t>`21/126</t>
  </si>
  <si>
    <t>milk, dry, whole, powder</t>
  </si>
  <si>
    <t>(493) 2061</t>
  </si>
  <si>
    <t>`37/32</t>
  </si>
  <si>
    <t>(63) 264</t>
  </si>
  <si>
    <t xml:space="preserve">Cheese, hard, Gruyere, 45% fidm. </t>
  </si>
  <si>
    <t>393) 1646</t>
  </si>
  <si>
    <t>Cowpea, boiled</t>
  </si>
  <si>
    <t>composition of core food of the US Food supply</t>
  </si>
  <si>
    <t>comparison</t>
  </si>
  <si>
    <t>comparison</t>
  </si>
  <si>
    <t>comparison</t>
  </si>
  <si>
    <t>comparison</t>
  </si>
  <si>
    <t>Chicken, average</t>
  </si>
  <si>
    <t>ccomparison</t>
  </si>
  <si>
    <t>comparison</t>
  </si>
  <si>
    <t>peanuts, roasted and salt</t>
  </si>
  <si>
    <t>composition of core food of the US Food Supply</t>
  </si>
  <si>
    <t>Milk, whole, not organic, 3.5%</t>
  </si>
  <si>
    <t>No Datat Available</t>
  </si>
  <si>
    <t>No Datat Available</t>
  </si>
  <si>
    <t>RAA Notes 5/1/2017</t>
  </si>
  <si>
    <t>Coke</t>
  </si>
  <si>
    <t>Baguette (use recipe not food comp table to account for fortification)</t>
  </si>
  <si>
    <t>Should we exclude this?</t>
  </si>
  <si>
    <t>01_036 Rice, white, polished, raw</t>
  </si>
  <si>
    <t>01_067 Rice, red native,  milled, raw</t>
  </si>
  <si>
    <t>04_006 Carrot, raw</t>
  </si>
  <si>
    <t>There is no "broken" rice in the food composition table, nor in the USDA Food comp database.  Broken rice theoretically has the same nutrient content as non-broken.  I suggest using polished white raw as the nutrient proxy for this category.</t>
  </si>
  <si>
    <t>13_015 Salt</t>
  </si>
  <si>
    <t>Status</t>
  </si>
  <si>
    <t>Done</t>
  </si>
  <si>
    <t>Needs Confirmation</t>
  </si>
  <si>
    <t>Mint tea</t>
  </si>
  <si>
    <t>Kinkeliba or Hibiscus Tea - (USDA?)</t>
  </si>
  <si>
    <t>Needs Food Comp Info</t>
  </si>
  <si>
    <t>지금까지 한거 기록 assumption</t>
  </si>
  <si>
    <t xml:space="preserve">millet porridge </t>
  </si>
  <si>
    <t>Catfish, then herring</t>
  </si>
  <si>
    <t>05_037 Mango, pale flesh, raw</t>
  </si>
  <si>
    <t>Grouper</t>
  </si>
  <si>
    <t>5. Other product made of millet, sorghum, and fonio</t>
  </si>
  <si>
    <t>6. Imported Whole Rice</t>
  </si>
  <si>
    <t>7. Imported Broken Rice</t>
  </si>
  <si>
    <t>8. Local Rice</t>
  </si>
  <si>
    <t>Rice, white, polished, raw</t>
  </si>
  <si>
    <t xml:space="preserve">1M(372), DK7(0224), F08 </t>
  </si>
  <si>
    <t>01_036</t>
  </si>
  <si>
    <t>(353)1500</t>
  </si>
  <si>
    <t>Rice, polished, raw</t>
  </si>
  <si>
    <t>1252 frida food data</t>
  </si>
  <si>
    <t>(359)1504</t>
  </si>
  <si>
    <t>N/A</t>
  </si>
  <si>
    <t>01_067</t>
  </si>
  <si>
    <t>Rice, red native,  milled, raw</t>
  </si>
  <si>
    <t>FAO(119), UK6(11-037)</t>
  </si>
  <si>
    <t>(354)1500</t>
  </si>
  <si>
    <t>[0.3]</t>
  </si>
  <si>
    <t>[0.2]</t>
  </si>
  <si>
    <t>N/A</t>
  </si>
  <si>
    <t>N/A</t>
  </si>
  <si>
    <t>22. Other Vegetable</t>
  </si>
  <si>
    <t>04_006</t>
  </si>
  <si>
    <t>Carrot, raw</t>
  </si>
  <si>
    <t>11E, 4E, 1E, 2P(124),  5B, 3B, 2B(20009), CTA, 10E</t>
  </si>
  <si>
    <t>(35)149</t>
  </si>
  <si>
    <t>No Datat Available</t>
  </si>
  <si>
    <t>Carrot, raw</t>
  </si>
  <si>
    <t>24 frida food data</t>
  </si>
  <si>
    <t>(36)149</t>
  </si>
  <si>
    <t>N/A</t>
  </si>
  <si>
    <t>24. Other Fruit</t>
  </si>
  <si>
    <t>05_037</t>
  </si>
  <si>
    <t>Mango, pale flesh, raw</t>
  </si>
  <si>
    <t>1T(231), 05_015</t>
  </si>
  <si>
    <t>(52)221</t>
  </si>
  <si>
    <t>Mangos, raw</t>
  </si>
  <si>
    <t>545 frida food data</t>
  </si>
  <si>
    <t>(66) 275</t>
  </si>
  <si>
    <t>28. Smoked Fish</t>
  </si>
  <si>
    <t>29. Dried Fish</t>
  </si>
  <si>
    <t>USDA, Release 28</t>
  </si>
  <si>
    <t>(118)</t>
  </si>
  <si>
    <t>N/A</t>
  </si>
  <si>
    <t>Catfish</t>
  </si>
  <si>
    <t>Fish, Grouper, Mixed Species, Cooked, Dry heat</t>
  </si>
  <si>
    <t>Fish, Grouper, Mixed Species, raw</t>
  </si>
  <si>
    <t>USDA, Release 28</t>
  </si>
  <si>
    <t>(92)</t>
  </si>
  <si>
    <t>No Data Available</t>
  </si>
  <si>
    <t>No Data Available</t>
  </si>
  <si>
    <t>25. Dine out</t>
  </si>
  <si>
    <t>26. Condiment</t>
  </si>
  <si>
    <t>13_015</t>
  </si>
  <si>
    <t>Salt</t>
  </si>
  <si>
    <t>1M(274), 1G(WL), 16GH, US23(02047)</t>
  </si>
  <si>
    <t>salt</t>
  </si>
  <si>
    <t>417 frida food data</t>
  </si>
  <si>
    <t>(0)0</t>
  </si>
  <si>
    <t>salt, table</t>
  </si>
  <si>
    <t>N/A</t>
  </si>
  <si>
    <t>salt, sea salt (no iodine fortification)</t>
  </si>
  <si>
    <t>556 frida food data</t>
  </si>
  <si>
    <t>39 green tea</t>
  </si>
  <si>
    <t>40 other tea</t>
  </si>
  <si>
    <t>41 soft drink</t>
  </si>
  <si>
    <t>frida, food data</t>
  </si>
  <si>
    <t>Coca-cola</t>
  </si>
  <si>
    <t>(41)</t>
  </si>
  <si>
    <t>No Data Available</t>
  </si>
  <si>
    <t>No Data Available</t>
  </si>
  <si>
    <t>Beverages, tea, green, ready to drink, unsweetned</t>
  </si>
  <si>
    <t>(o)</t>
  </si>
  <si>
    <t>tea, ready to drink</t>
  </si>
  <si>
    <t>(0)</t>
  </si>
  <si>
    <t>05001</t>
  </si>
  <si>
    <t>Chicken, broiler or fryers, meat and skin and giblets and necks, raw</t>
  </si>
  <si>
    <t>USDA, Release 28</t>
  </si>
  <si>
    <t>(213)</t>
  </si>
  <si>
    <t>Baobab fruit juice</t>
  </si>
  <si>
    <t>(96.97)</t>
  </si>
  <si>
    <t>Iron(mg/100g)</t>
  </si>
  <si>
    <t>Recipe(g)</t>
  </si>
  <si>
    <t>Iron in recipe(mg)</t>
  </si>
  <si>
    <t>folate(mcg/100g)</t>
  </si>
  <si>
    <t>folate in recipe(mcg)</t>
  </si>
  <si>
    <t>vitamin A(mcg/100g)</t>
  </si>
  <si>
    <t>vitamin A in recipe(mcg)</t>
  </si>
  <si>
    <t>No Data</t>
  </si>
  <si>
    <t>Total</t>
  </si>
  <si>
    <t>Per 100 grams, iron(mg):</t>
  </si>
  <si>
    <t>Per 100 grams, folate(mcg):</t>
  </si>
  <si>
    <t>Per 100 grams, vitamin A(mcg):</t>
  </si>
  <si>
    <t>vitamin B12(mcg/100g)</t>
  </si>
  <si>
    <t>vitamin B12 in recipe(mcg)</t>
  </si>
  <si>
    <t>vitamin D(mcg/100g)</t>
  </si>
  <si>
    <t>vitamin D in recipe(mcg)</t>
  </si>
  <si>
    <t>zinc(mg/100g)</t>
  </si>
  <si>
    <t>zinc in recipe(mg)</t>
  </si>
  <si>
    <t>Per 100 grams, vitamin B12(mcg):</t>
  </si>
  <si>
    <t>Per 100 grams, vitamin D(mcg):</t>
  </si>
  <si>
    <t>Per 100 grams, zinc(mg):</t>
  </si>
  <si>
    <t>thiamin(mg/100g)</t>
  </si>
  <si>
    <t>thiamin in recipe(mg)</t>
  </si>
  <si>
    <t>riboflavin(mg/100g)</t>
  </si>
  <si>
    <t>riboflavin in recipe(mg)</t>
  </si>
  <si>
    <t>vitamin B6(mg/100g)</t>
  </si>
  <si>
    <t>vitamin B6 in recipe(mg)</t>
  </si>
  <si>
    <t>Per 100 grams, thiamin(mg):</t>
  </si>
  <si>
    <t>Per 100 grams, riboflavin(mg):</t>
  </si>
  <si>
    <t>Per 100 grams, vitamin B6(mg):</t>
  </si>
  <si>
    <t>niacin(mg/100g)</t>
  </si>
  <si>
    <t>niacin in recipe(mg)</t>
  </si>
  <si>
    <t>Iodine(mcg/100g)</t>
  </si>
  <si>
    <t>iodine in recipe(mcg)</t>
  </si>
  <si>
    <t>pantothenic acid(mg/100g)</t>
  </si>
  <si>
    <t>pantothenic acid in recipe(mg)</t>
  </si>
  <si>
    <t>Per 100 grams, niacin(mg):</t>
  </si>
  <si>
    <t>Per 100 grams, iodine(mcg):</t>
  </si>
  <si>
    <t>biotin(mcg/100g)</t>
  </si>
  <si>
    <t>biotion in recipe(mcg)</t>
  </si>
  <si>
    <t>Per 100 grams, pantothenic acid(mg):</t>
  </si>
  <si>
    <t>Per 100 grams, biotin(mcg):</t>
  </si>
  <si>
    <t>Energy(kcal/100g)</t>
  </si>
  <si>
    <t>water(g/100g)</t>
  </si>
  <si>
    <t>protein(g/100g)</t>
  </si>
  <si>
    <t>biotion in recipe(mcg)</t>
  </si>
  <si>
    <t>Per 100 grams, biotin(mcg):</t>
  </si>
  <si>
    <t>fat(g/100g)</t>
  </si>
  <si>
    <t>carb available(g/100g)</t>
  </si>
  <si>
    <t>fiber(g/100g)</t>
  </si>
  <si>
    <t>Recipe:</t>
  </si>
  <si>
    <t>http://eatyourworld.com/destinations/africa/senegal/dakar/what_to_eat/local_juices_bissap_bouye_gingembre</t>
  </si>
  <si>
    <t>Baobab fruit</t>
  </si>
  <si>
    <t>Cup</t>
  </si>
  <si>
    <t>Water</t>
  </si>
  <si>
    <t>Liter</t>
  </si>
  <si>
    <t>Sugar</t>
  </si>
  <si>
    <t>Cup</t>
  </si>
  <si>
    <t>http://www.africanepicure.com/recipes/african-drinks/baobab-fruit-juice/</t>
  </si>
  <si>
    <t>source: http://dish.allrecipes.com/cup-to-gram-conversions/</t>
  </si>
  <si>
    <t>self calculation food note</t>
  </si>
  <si>
    <t> </t>
  </si>
  <si>
    <t>01023</t>
  </si>
  <si>
    <t>Classification</t>
  </si>
  <si>
    <t>Food</t>
  </si>
  <si>
    <t>Source</t>
  </si>
  <si>
    <t>Code</t>
  </si>
  <si>
    <t>Introduction</t>
  </si>
  <si>
    <t>Definition and expression of nutrients</t>
  </si>
  <si>
    <t>Nutrient</t>
  </si>
  <si>
    <t xml:space="preserve">Unit </t>
  </si>
  <si>
    <t>Table 1. Nutrients and units (per 100g)</t>
  </si>
  <si>
    <t>Energy</t>
  </si>
  <si>
    <t>Water</t>
  </si>
  <si>
    <t>Iron</t>
  </si>
  <si>
    <t>Folate</t>
  </si>
  <si>
    <t>Vitamin A</t>
  </si>
  <si>
    <t>Vitamin B12</t>
  </si>
  <si>
    <t>Vitamin D</t>
  </si>
  <si>
    <t>Zinc</t>
  </si>
  <si>
    <t>Thiamin</t>
  </si>
  <si>
    <t>Riboflavin</t>
  </si>
  <si>
    <t>Vitamin B6</t>
  </si>
  <si>
    <t>Niacin</t>
  </si>
  <si>
    <t>Iodine</t>
  </si>
  <si>
    <t>Pantothenic Acid</t>
  </si>
  <si>
    <t>Biotin</t>
  </si>
  <si>
    <t>kcal</t>
  </si>
  <si>
    <t>g</t>
  </si>
  <si>
    <t>g</t>
  </si>
  <si>
    <t>g</t>
  </si>
  <si>
    <t>mg</t>
  </si>
  <si>
    <t>mcg</t>
  </si>
  <si>
    <t>mcg</t>
  </si>
  <si>
    <t>mg</t>
  </si>
  <si>
    <t>Thiamin (mg)</t>
  </si>
  <si>
    <t xml:space="preserve">All values are presented per 100g edible portion. The values reported are average values derived from foods with the same/similar description that have been compiled in the archival database (WCT 1). </t>
  </si>
  <si>
    <t>Details</t>
  </si>
  <si>
    <t>Iron (mg)</t>
  </si>
  <si>
    <t>Zinc     (mg)</t>
  </si>
  <si>
    <t>Calculated according to standardized procedure</t>
  </si>
  <si>
    <t>available by difference</t>
  </si>
  <si>
    <t>expressed in total dietary if missing then crude fibre</t>
  </si>
  <si>
    <t>Carbohydrate</t>
  </si>
  <si>
    <t>Fibre</t>
  </si>
  <si>
    <t>Fat</t>
  </si>
  <si>
    <t>Protein</t>
  </si>
  <si>
    <t>protein value is total protein</t>
  </si>
  <si>
    <t>fat value is total fat if missing then fat by Soxhelt</t>
  </si>
  <si>
    <t>total folate</t>
  </si>
  <si>
    <t>expressed in retinol activity equivalent</t>
  </si>
  <si>
    <t>This edition of consolidated food composition table contains the profile of 13 micronutrients for 50 commonly purchased food items in Senegal</t>
  </si>
  <si>
    <t>Our main purpose of creating this food composition table is to estimate the apparent intake of 13 micronutrients, which is based on ANSD Poverty Monitoring Survey.</t>
  </si>
  <si>
    <t>Through the food composition table, we expect to provide nutritional contents of commonly purchased food items in Senegal.</t>
  </si>
  <si>
    <t>The present edition includes 50 foods and 19 components.</t>
  </si>
  <si>
    <t>Following steps are the method we used to determine the food items and filling up the micronutrients’ information:</t>
  </si>
  <si>
    <r>
      <t>1.</t>
    </r>
    <r>
      <rPr>
        <sz val="7"/>
        <rFont val="Times New Roman"/>
        <family val="1"/>
      </rPr>
      <t xml:space="preserve">      </t>
    </r>
    <r>
      <rPr>
        <sz val="10"/>
        <rFont val="Arial"/>
        <family val="2"/>
      </rPr>
      <t>Translate Poverty Monitoring Survey collected by t</t>
    </r>
    <r>
      <rPr>
        <sz val="11"/>
        <rFont val="Times New Roman"/>
        <family val="1"/>
      </rPr>
      <t xml:space="preserve">he </t>
    </r>
    <r>
      <rPr>
        <i/>
        <sz val="11"/>
        <color indexed="63"/>
        <rFont val="Times New Roman"/>
        <family val="1"/>
      </rPr>
      <t>Agence Nationale De La Statistique Et De La Démographie</t>
    </r>
    <r>
      <rPr>
        <sz val="11"/>
        <rFont val="Times New Roman"/>
        <family val="1"/>
      </rPr>
      <t xml:space="preserve"> (ANSD) and identify 50 food items. For general and unspecified food items, we acquire information of the most commonly available foods in Senegal from the Food and Agriculture Organization of the United Nation (FAO) statistics.</t>
    </r>
    <r>
      <rPr>
        <vertAlign val="superscript"/>
        <sz val="11"/>
        <rFont val="Times New Roman"/>
        <family val="1"/>
      </rPr>
      <t>[3]</t>
    </r>
    <r>
      <rPr>
        <sz val="11"/>
        <rFont val="Times New Roman"/>
        <family val="1"/>
      </rPr>
      <t xml:space="preserve"> A Senegalese expert reviews our findings. Based on the results, we replace the general food products from the survey with the specific food products.</t>
    </r>
  </si>
  <si>
    <r>
      <t>2.</t>
    </r>
    <r>
      <rPr>
        <sz val="7"/>
        <rFont val="Times New Roman"/>
        <family val="1"/>
      </rPr>
      <t xml:space="preserve">      </t>
    </r>
    <r>
      <rPr>
        <sz val="10"/>
        <rFont val="Arial"/>
        <family val="2"/>
      </rPr>
      <t>For each food item, we acquire nutrients content from West African Food Composition Table. We use this table as our primary source because the foods represent average value of the collected compositional data from 9 countries (Benin, Burkina Faso, Gambia, Ghana, Guinea, Mali, Niger, Nigeria, and Senegal). To fill out the missing nutrients gap, we use two different sources: USDA and Danish Food database.</t>
    </r>
  </si>
  <si>
    <t>Vitamin A</t>
  </si>
  <si>
    <t>Vitamin A RAE (mcg): Total vitamin A activity expressed in mcg retinol activity equivalent (RAE)= mcg retinol + 1/12 mcg β- carotene + 1/24 mcg α-carotene + 1/24mcg β-cryptoxanthin</t>
  </si>
  <si>
    <t>Vitamin D</t>
  </si>
  <si>
    <t>In most sources, no definition of vitamin D was provided, nor an analytical method. Ideally, this values should be the sum of vitamin D2 and D3.</t>
  </si>
  <si>
    <t>For many foods, the analytical method used for niacin determination was not reported. It is assumed that most of the niacin values are for preformed niacin values, not niacin equivalent values.</t>
  </si>
  <si>
    <t>For the majority of the foods, no specific analytical method to determine their contents was reported. It is however assumed that most values would have been analysed using microbiological methods and/or HPLC.</t>
  </si>
  <si>
    <t>CMR</t>
  </si>
  <si>
    <t>Symbols and Abbreviation used in the Table</t>
  </si>
  <si>
    <t>CMR</t>
  </si>
  <si>
    <t>Math for Dietary Folate Equivalent calculation:  mcg DFE=[mcg food folate + (1.7 X mcg folic acid)] (WHO 2004 vitamin and mineral requirements).</t>
  </si>
  <si>
    <t>Thiamin, riboflavin, vitamin B6 and vitamin B12 (mg or mcg)</t>
  </si>
  <si>
    <t>Food Details:</t>
  </si>
  <si>
    <t>44. Baguette</t>
  </si>
  <si>
    <t>Because we cannot find nutritional information of baguette, we need to self calculate the nutrient contents using the recipe</t>
  </si>
  <si>
    <t>Recipe</t>
  </si>
  <si>
    <t xml:space="preserve">Flour </t>
  </si>
  <si>
    <t>Cup</t>
  </si>
  <si>
    <t>sugar</t>
  </si>
  <si>
    <t>T</t>
  </si>
  <si>
    <t>tsp</t>
  </si>
  <si>
    <t>yeast</t>
  </si>
  <si>
    <t>egg yolk</t>
  </si>
  <si>
    <t>eg</t>
  </si>
  <si>
    <t xml:space="preserve">Non-fortified </t>
  </si>
  <si>
    <t>Salt (WFCT 13_015)</t>
  </si>
  <si>
    <t>Wheat flour (WFCT 01_043)</t>
  </si>
  <si>
    <t>sugar (WFCT_13_002)</t>
  </si>
  <si>
    <t>yeast (WFCT 13_017)</t>
  </si>
  <si>
    <t>folate(mcg/100g)</t>
  </si>
  <si>
    <t>folate in recipe(mcg)</t>
  </si>
  <si>
    <t>Per 100 grams, folate(mcg):</t>
  </si>
  <si>
    <t>Vit A in recipe(mcg)</t>
  </si>
  <si>
    <t>Vit A(mcg/100g)</t>
  </si>
  <si>
    <t>Per 100 grams, Vit A(mcg):</t>
  </si>
  <si>
    <t>Vit B12(mcg/100g)</t>
  </si>
  <si>
    <t>Vit B12 in recipe(mcg)</t>
  </si>
  <si>
    <t>Per 100 grams, Vit B12(mcg):</t>
  </si>
  <si>
    <t>Vit D(mcg/100g)</t>
  </si>
  <si>
    <t>Vit D in recipe(mcg)</t>
  </si>
  <si>
    <t>Per 100 grams, Vit D(mcg):</t>
  </si>
  <si>
    <t>Zinc(mg/100g)</t>
  </si>
  <si>
    <t>Zinc in recipe(mg)</t>
  </si>
  <si>
    <t>Per 100 grams, Zinc(mg):</t>
  </si>
  <si>
    <t>Thiamin(mg/100g)</t>
  </si>
  <si>
    <t>Thiamin in recipe(mg)</t>
  </si>
  <si>
    <t>Per 100 grams, Thiamin(mg):</t>
  </si>
  <si>
    <t>Riboflavin(mg/100g)</t>
  </si>
  <si>
    <t>Riboflavin in recipe(mg)</t>
  </si>
  <si>
    <t>Per 100 grams, Riboflavin(mg):</t>
  </si>
  <si>
    <t>Vit B6(mg/100g)</t>
  </si>
  <si>
    <t>Vit B6 in recipe(mg)</t>
  </si>
  <si>
    <t>Per 100 grams, Vit B6(mg):</t>
  </si>
  <si>
    <t>Niacin(mg/100g)</t>
  </si>
  <si>
    <t>Niacin in recipe(mg)</t>
  </si>
  <si>
    <t>Per 100 grams, Niacin(mg):</t>
  </si>
  <si>
    <t>Iodine(mcg/100g)</t>
  </si>
  <si>
    <t>Iodine in recipe(mcg)</t>
  </si>
  <si>
    <t>Per 100 grams, iodine(mcg):</t>
  </si>
  <si>
    <t>Pantothenic Acid(mg/100g)</t>
  </si>
  <si>
    <t>Pantothenic Acid in recipe(mg)</t>
  </si>
  <si>
    <t>Per 100 grams, Pantothenic Acid(mg):</t>
  </si>
  <si>
    <t>Biotin(mcg/100g)</t>
  </si>
  <si>
    <t>Biotin in recipe(mcg)</t>
  </si>
  <si>
    <t>Per 100 grams, Biotin(mcg):</t>
  </si>
  <si>
    <t>Source</t>
  </si>
  <si>
    <t>Code</t>
  </si>
  <si>
    <t>Ingredient</t>
  </si>
  <si>
    <t>01_043</t>
  </si>
  <si>
    <t>13_002</t>
  </si>
  <si>
    <t>13_015</t>
  </si>
  <si>
    <t>13_017</t>
  </si>
  <si>
    <t>Wheat flour</t>
  </si>
  <si>
    <t>Sugar</t>
  </si>
  <si>
    <t>Salt</t>
  </si>
  <si>
    <t>Yeast</t>
  </si>
  <si>
    <t>egg yolk</t>
  </si>
  <si>
    <t>01125</t>
  </si>
  <si>
    <t>Amount</t>
  </si>
  <si>
    <t>Unit</t>
  </si>
  <si>
    <t>Final Amount</t>
  </si>
  <si>
    <t>04513</t>
  </si>
  <si>
    <t>Fortified</t>
  </si>
  <si>
    <t>Fortification</t>
  </si>
  <si>
    <t>Unfortified</t>
  </si>
  <si>
    <t>Fortified</t>
  </si>
  <si>
    <t>Fortified</t>
  </si>
  <si>
    <t>Fortified</t>
  </si>
  <si>
    <t>45. Croissant</t>
  </si>
  <si>
    <t>Milk</t>
  </si>
  <si>
    <t>Oil</t>
  </si>
  <si>
    <t>Butter(unsalted)</t>
  </si>
  <si>
    <t>tsp</t>
  </si>
  <si>
    <t>Oil</t>
  </si>
  <si>
    <t>Butter(unsalted)</t>
  </si>
  <si>
    <t>10_001</t>
  </si>
  <si>
    <t>11_010</t>
  </si>
  <si>
    <t>11_001</t>
  </si>
  <si>
    <t>Code</t>
  </si>
  <si>
    <t>In the tables 0 sgubufues that virtually none of the constituent is known to be present in the food</t>
  </si>
  <si>
    <t>()</t>
  </si>
  <si>
    <t>Figures in parentheses are estimates taken from realted foods, or, more rarely, tentative values based o a limited number of published sources</t>
  </si>
  <si>
    <t>5. Millet Porridge</t>
  </si>
  <si>
    <t>Because we cannot find nutritional information of Millet Porridge, we need to self calculate the nutrient contents using the recipe</t>
  </si>
  <si>
    <t>Millet</t>
  </si>
  <si>
    <t>T</t>
  </si>
  <si>
    <t>maple syrup</t>
  </si>
  <si>
    <t>01_015</t>
  </si>
  <si>
    <t>milk</t>
  </si>
  <si>
    <t>salt</t>
  </si>
  <si>
    <t>Cup</t>
  </si>
  <si>
    <t>Syrup</t>
  </si>
  <si>
    <t>honey</t>
  </si>
  <si>
    <t>13_001</t>
  </si>
  <si>
    <t>(0.278)</t>
  </si>
  <si>
    <t>(0)</t>
  </si>
  <si>
    <t xml:space="preserve">From frida, we can compare raw cod and smoked cod. We can estimate the nutrient loss/gain. </t>
  </si>
  <si>
    <t>herring, smoked</t>
  </si>
  <si>
    <t>herring, raw</t>
  </si>
  <si>
    <t>comparison</t>
  </si>
  <si>
    <t>ratio</t>
  </si>
  <si>
    <t>catfish</t>
  </si>
  <si>
    <t>CMR</t>
  </si>
  <si>
    <t>catfish, smoked</t>
  </si>
  <si>
    <t>Peanut</t>
  </si>
  <si>
    <t>peanut oil</t>
  </si>
  <si>
    <t>honey</t>
  </si>
  <si>
    <t>tsp</t>
  </si>
  <si>
    <t>Because we cannot find biotin information of Peanut paste, we need to self calculate the nutrient contents using the recipe</t>
  </si>
  <si>
    <t>10. Peanut Paste</t>
  </si>
  <si>
    <t>11.Groundnut Paste</t>
  </si>
  <si>
    <t>Because we cannot find biotin information of Groundnut paste, we need to self calculate the nutrient contents using the recipe</t>
  </si>
  <si>
    <t>CMR</t>
  </si>
  <si>
    <t>(3)</t>
  </si>
  <si>
    <t>Reference</t>
  </si>
  <si>
    <t>United States Department of Agriculture. USDA Food Composition Databases. National Agricultural Library v.3.7.1. 2017.</t>
  </si>
  <si>
    <t>Frida Food Data (http://frida.fooddata.dk), version 1, 2015, National Food Institute, Technical University of Denmark</t>
  </si>
  <si>
    <r>
      <t>Stadlmayr, Barbara.</t>
    </r>
    <r>
      <rPr>
        <i/>
        <sz val="10"/>
        <color indexed="8"/>
        <rFont val="Arial"/>
        <family val="2"/>
      </rPr>
      <t xml:space="preserve"> West African Food Composition Table = Table De Composition Des Aliments D'Afrique De L'Ouest</t>
    </r>
    <r>
      <rPr>
        <sz val="10"/>
        <color indexed="8"/>
        <rFont val="Arial"/>
        <family val="2"/>
      </rPr>
      <t>. Rome: Food and Agriculture Organization of the United Nations, 2012. Print.</t>
    </r>
  </si>
  <si>
    <r>
      <t>Souci, Siegfried Walter., W. Fachmann, Heinrich Kraut, Heimo Scherz, Gustav Kloos, and Friedrich Senser. </t>
    </r>
    <r>
      <rPr>
        <i/>
        <sz val="10"/>
        <color indexed="8"/>
        <rFont val="Arial"/>
        <family val="2"/>
      </rPr>
      <t>Food Composition and Nutrition Tables 1986-87 = Die Zusammensetzung Der Lebensmittel. NaÌhrwert-Tabellen 1986-87 = La Composition Des Aliments. Tableaux Des Valeurs Nutritives 1986-87</t>
    </r>
    <r>
      <rPr>
        <sz val="10"/>
        <color indexed="8"/>
        <rFont val="Arial"/>
        <family val="2"/>
      </rPr>
      <t>. Stuttgart: Wissenschaftliche Verlagsgesellschaft, 1986. Print.</t>
    </r>
  </si>
  <si>
    <t>Dilys P. James. Nicotinic Acid, Pantothenic Acid and Biotin in Fruits, Vegetable and Nuts. University of Bristol Research Station, Long Ashton, 1950</t>
  </si>
  <si>
    <t>0</t>
  </si>
  <si>
    <t>Calculation using the mixed recipe calculation system. The calculation details are added as separate sheets</t>
  </si>
  <si>
    <t>Food</t>
  </si>
  <si>
    <t>Source</t>
  </si>
  <si>
    <t>Code</t>
  </si>
  <si>
    <t>Source</t>
  </si>
  <si>
    <t>Code</t>
  </si>
  <si>
    <t>Food</t>
  </si>
  <si>
    <t>Code</t>
  </si>
  <si>
    <t>Food</t>
  </si>
  <si>
    <t>Source</t>
  </si>
  <si>
    <t>Code</t>
  </si>
  <si>
    <t>Code</t>
  </si>
  <si>
    <t>Source</t>
  </si>
  <si>
    <t>Source</t>
  </si>
  <si>
    <t>Source</t>
  </si>
  <si>
    <t>Code</t>
  </si>
  <si>
    <t>Code</t>
  </si>
  <si>
    <t>Food</t>
  </si>
  <si>
    <t>Source</t>
  </si>
  <si>
    <t>Food</t>
  </si>
  <si>
    <t>Food</t>
  </si>
  <si>
    <t>Code</t>
  </si>
  <si>
    <t>Code</t>
  </si>
  <si>
    <t>Source</t>
  </si>
  <si>
    <t>Food</t>
  </si>
  <si>
    <t>Food</t>
  </si>
  <si>
    <t>Pennington, Jean A. Thompson. Food Values of Portions Commonly Used. 17th ed. New York: Harper &amp; Row, 1998. Print</t>
  </si>
  <si>
    <t>12. Fortified Palm Oil</t>
  </si>
  <si>
    <t xml:space="preserve">For oil, we use nationally mandated fortification value of Vitamin A which is 1750 mcg/ per 100g. We simply add 1750 mcg to the unfortified oil value. </t>
  </si>
  <si>
    <t>12. Fortified Vegetable Oil</t>
  </si>
  <si>
    <t>12. Fortified Groundnut Oil</t>
  </si>
  <si>
    <t>12. Fortified Soya Oil</t>
  </si>
  <si>
    <t>12. Fortified Bouillon Cube</t>
  </si>
  <si>
    <t>12. Fortified Salt</t>
  </si>
  <si>
    <t xml:space="preserve">For salt, we use nationally mandated fortification value of Iodine which is 9000 mcg/ per 100g. We simply add 1750 mcg to the unfortified salt value. </t>
  </si>
  <si>
    <t>25. Fried Egg Sandwich</t>
  </si>
  <si>
    <t>Because we cannot find nutritional information of fried egg sandwich, we need to self calculate the nutrient contents using the recipe</t>
  </si>
  <si>
    <t>Baguette</t>
  </si>
  <si>
    <t>Egg</t>
  </si>
  <si>
    <t>Onion</t>
  </si>
  <si>
    <t>07_006</t>
  </si>
  <si>
    <t>Reed</t>
  </si>
  <si>
    <t>13_008</t>
  </si>
  <si>
    <t xml:space="preserve">For bouillon cube, we used maggi bouillon cube nutrient information (widely used in Senegal) to get the iodine and iron value. </t>
  </si>
  <si>
    <t>Vegetable Oil</t>
  </si>
  <si>
    <t>08_001</t>
  </si>
  <si>
    <t>04_018</t>
  </si>
  <si>
    <t>baguette</t>
  </si>
  <si>
    <t>Pinndal, K. og Hjarde W. Jodindholdet i den danske kost. Husholdningsrådet. 1982</t>
  </si>
  <si>
    <t>Paul, A.A. and Southgate, D.A.T. (ed.) McCance and Widdowson's: The Composition of Foods, 4th edition. 1978</t>
  </si>
  <si>
    <r>
      <t>Staggs, C.g., W.m. Sealey, B.j. Mccabe, A.m. Teague, and D.m. Mock. "Determination of the Biotin Content of Select Foods Using Accurate and Sensitive HPLC/avidin Binding."</t>
    </r>
    <r>
      <rPr>
        <i/>
        <sz val="10"/>
        <color indexed="8"/>
        <rFont val="Arial"/>
        <family val="2"/>
      </rPr>
      <t>Journal of Food Composition and Analysis</t>
    </r>
    <r>
      <rPr>
        <sz val="10"/>
        <color indexed="8"/>
        <rFont val="Arial"/>
        <family val="2"/>
      </rPr>
      <t> 17.6 (2004): 767-76. Web.</t>
    </r>
  </si>
  <si>
    <t>[8]</t>
  </si>
  <si>
    <t>[9]</t>
  </si>
  <si>
    <t>[10]</t>
  </si>
  <si>
    <t>[11]</t>
  </si>
  <si>
    <t>[12]</t>
  </si>
  <si>
    <t>[13]</t>
  </si>
  <si>
    <t>([13])</t>
  </si>
  <si>
    <t>([10])</t>
  </si>
  <si>
    <t>[12]</t>
  </si>
  <si>
    <t>[3]</t>
  </si>
  <si>
    <t>[3]</t>
  </si>
  <si>
    <t>[4]</t>
  </si>
  <si>
    <t>[4]</t>
  </si>
  <si>
    <t>[5]</t>
  </si>
  <si>
    <t>[5]</t>
  </si>
  <si>
    <t>([5])</t>
  </si>
  <si>
    <t>([4])</t>
  </si>
  <si>
    <t>Baobab ([3] 05_004)</t>
  </si>
  <si>
    <t>Water ([3] 12_019)</t>
  </si>
  <si>
    <t>Sugar ([3] 13_002)</t>
  </si>
  <si>
    <t>Water ([5] 53)</t>
  </si>
  <si>
    <t>egg yolk ([4] 01125)</t>
  </si>
  <si>
    <t>46. Cracker, [3]ter Biscuit</t>
  </si>
  <si>
    <t>Symbol</t>
  </si>
  <si>
    <t>English food name (French name)</t>
  </si>
  <si>
    <t>Millet
(Mil)</t>
  </si>
  <si>
    <t>Sorghum
(Sorgho)</t>
  </si>
  <si>
    <t>Maize
(Maïs)</t>
  </si>
  <si>
    <t>Fonio
(Fonio)</t>
  </si>
  <si>
    <t>Millet porridge
(Bouillie de millet)</t>
  </si>
  <si>
    <t>Imported whole rice
(Riz entier importé)</t>
  </si>
  <si>
    <t>Imported broken rice
(Riz brisé importé)</t>
  </si>
  <si>
    <t>Red rice
(Riz local)</t>
  </si>
  <si>
    <t>Groundnut
(Arachide décortiquée)</t>
  </si>
  <si>
    <t>Peanut paste
(Pâte d'arachide)</t>
  </si>
  <si>
    <t>Groundnut paste
(Pâte d'arachide)</t>
  </si>
  <si>
    <t>Palm oil
(Huiles de palme)</t>
  </si>
  <si>
    <t>Groundnut oil
(Huiles d'arachide)</t>
  </si>
  <si>
    <t>Vegetable oil
(Huiles végétales)</t>
  </si>
  <si>
    <t>Soya oil
(Huiles de soja)</t>
  </si>
  <si>
    <t>Tomato paste
(Concentré de tomates)</t>
  </si>
  <si>
    <t>Cabbage
(Choux)</t>
  </si>
  <si>
    <t>Tomato
(Tomates)</t>
  </si>
  <si>
    <t>Onion
(Oignons)</t>
  </si>
  <si>
    <t>Cassava
(Manioc frais)</t>
  </si>
  <si>
    <t>Carrot
(Carotte)</t>
  </si>
  <si>
    <t>Bouillon cube
(Bouillon)</t>
  </si>
  <si>
    <t>Mango
(Mangue)</t>
  </si>
  <si>
    <t>Fried egg sandwich
(Sandwich aux œufs frits)</t>
  </si>
  <si>
    <t>Salt
(Sel)</t>
  </si>
  <si>
    <t>Herring
(Hareng)</t>
  </si>
  <si>
    <t>Smoked catfish
(Poisson-caht fumé)</t>
  </si>
  <si>
    <t>Dried whitefish
(Corégone séchée)</t>
  </si>
  <si>
    <t>Beef
(Viande de bœuf)</t>
  </si>
  <si>
    <t>Goat
(Chévre)</t>
  </si>
  <si>
    <t>Lamb
(Agneau)</t>
  </si>
  <si>
    <t>Pork
(Porc)</t>
  </si>
  <si>
    <t>Chicken
(Poulet)</t>
  </si>
  <si>
    <t>Sugar
(Sucre)</t>
  </si>
  <si>
    <t>Coffee bean
(Café en grains)</t>
  </si>
  <si>
    <t>Instant coffee
(Café moulu)</t>
  </si>
  <si>
    <t>Green tea
(Thé vert)</t>
  </si>
  <si>
    <t>Hibiscus tea
(Thé à I'hibiscus)</t>
  </si>
  <si>
    <t>Coca-cola
(Coca-cola)</t>
  </si>
  <si>
    <t>Baobab fruit juice
(Jus de fruit de baobab)</t>
  </si>
  <si>
    <t>Beer
(Biére)</t>
  </si>
  <si>
    <t>Baguette
(Baguette)</t>
  </si>
  <si>
    <t>Croissant
(Croissant)</t>
  </si>
  <si>
    <t>Water biscuit
(Craquelin)</t>
  </si>
  <si>
    <t>Yoghurt
(Yaourt)</t>
  </si>
  <si>
    <t>Powder milk
(Lait en poudre)</t>
  </si>
  <si>
    <t>Milk
(Lait)</t>
  </si>
  <si>
    <t>Gruyere cheese
(Gruyére)</t>
  </si>
  <si>
    <t>Dried cowpea
(Niébé sec)</t>
  </si>
  <si>
    <t>NA</t>
  </si>
  <si>
    <t>The food composition table in the worksheet "Senegal FCT" was published in the African Journal of Food, Agriculture, Nutrition and Development in 2019.</t>
  </si>
  <si>
    <t>The food composition table can be cited as follows:</t>
  </si>
  <si>
    <r>
      <t>Yoo YM, Atkin RA, Pach</t>
    </r>
    <r>
      <rPr>
        <sz val="10"/>
        <rFont val="Calibri"/>
        <family val="2"/>
      </rPr>
      <t>ó</t>
    </r>
    <r>
      <rPr>
        <sz val="10"/>
        <rFont val="Arial"/>
        <family val="2"/>
      </rPr>
      <t>n H.  Development of a food composition table to analyze Senegalese food expenditure data.  African Journal of Food, Agriculture, Nutrition and Development, 19(2): 2019.  Accessed at http://ajfand.net/Volume19/No2/Short_Communication_Pachon.pdf</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</si>
</sst>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quot;$&quot;* #,##0_-;\-&quot;$&quot;* #,##0_-;_-&quot;$&quot;* &quot;-&quot;_-;_-@_-"/>
    <numFmt numFmtId="177" formatCode="_-&quot;$&quot;* #,##0.00_-;\-&quot;$&quot;* #,##0.00_-;_-&quot;$&quot;* &quot;-&quot;??_-;_-@_-"/>
    <numFmt numFmtId="178" formatCode="0.0"/>
    <numFmt numFmtId="179" formatCode="0.000"/>
    <numFmt numFmtId="180" formatCode="0.0000"/>
  </numFmts>
  <fonts count="58">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sz val="10"/>
      <name val="MS Sans Serif"/>
      <family val="2"/>
    </font>
    <font>
      <sz val="10"/>
      <color indexed="8"/>
      <name val="Arial"/>
      <family val="2"/>
    </font>
    <font>
      <b/>
      <sz val="11"/>
      <color indexed="63"/>
      <name val="Calibri"/>
      <family val="2"/>
    </font>
    <font>
      <b/>
      <sz val="18"/>
      <color indexed="62"/>
      <name val="Cambria"/>
      <family val="1"/>
    </font>
    <font>
      <b/>
      <sz val="11"/>
      <color indexed="8"/>
      <name val="Calibri"/>
      <family val="2"/>
    </font>
    <font>
      <b/>
      <sz val="8"/>
      <name val="Arial"/>
      <family val="2"/>
    </font>
    <font>
      <sz val="8"/>
      <name val="Arial"/>
      <family val="2"/>
    </font>
    <font>
      <b/>
      <i/>
      <sz val="8"/>
      <name val="Arial"/>
      <family val="2"/>
    </font>
    <font>
      <b/>
      <sz val="7"/>
      <name val="Arial"/>
      <family val="2"/>
    </font>
    <font>
      <i/>
      <sz val="8"/>
      <name val="Arial"/>
      <family val="2"/>
    </font>
    <font>
      <sz val="7"/>
      <name val="Arial"/>
      <family val="2"/>
    </font>
    <font>
      <i/>
      <sz val="7"/>
      <name val="Arial"/>
      <family val="2"/>
    </font>
    <font>
      <i/>
      <sz val="10"/>
      <name val="Arial"/>
      <family val="2"/>
    </font>
    <font>
      <b/>
      <sz val="10"/>
      <name val="Arial"/>
      <family val="2"/>
    </font>
    <font>
      <sz val="8"/>
      <name val="Calibri"/>
      <family val="2"/>
    </font>
    <font>
      <sz val="8"/>
      <name val="돋움"/>
      <family val="3"/>
    </font>
    <font>
      <sz val="9"/>
      <name val="Tahoma"/>
      <family val="2"/>
    </font>
    <font>
      <b/>
      <sz val="9"/>
      <name val="Tahoma"/>
      <family val="2"/>
    </font>
    <font>
      <sz val="10"/>
      <name val="Times New Roman"/>
      <family val="1"/>
    </font>
    <font>
      <u val="single"/>
      <sz val="10"/>
      <color indexed="12"/>
      <name val="Times New Roman"/>
      <family val="1"/>
    </font>
    <font>
      <b/>
      <sz val="12"/>
      <name val="Times New Roman"/>
      <family val="1"/>
    </font>
    <font>
      <sz val="12"/>
      <name val="Times New Roman"/>
      <family val="1"/>
    </font>
    <font>
      <sz val="9"/>
      <name val="Arial"/>
      <family val="2"/>
    </font>
    <font>
      <b/>
      <sz val="9"/>
      <name val="Arial"/>
      <family val="2"/>
    </font>
    <font>
      <i/>
      <sz val="9"/>
      <name val="Arial"/>
      <family val="2"/>
    </font>
    <font>
      <sz val="8"/>
      <name val="맑은 고딕"/>
      <family val="3"/>
    </font>
    <font>
      <sz val="7"/>
      <name val="Times New Roman"/>
      <family val="1"/>
    </font>
    <font>
      <sz val="11"/>
      <name val="Times New Roman"/>
      <family val="1"/>
    </font>
    <font>
      <i/>
      <sz val="11"/>
      <color indexed="63"/>
      <name val="Times New Roman"/>
      <family val="1"/>
    </font>
    <font>
      <vertAlign val="superscript"/>
      <sz val="11"/>
      <name val="Times New Roman"/>
      <family val="1"/>
    </font>
    <font>
      <u val="single"/>
      <sz val="10"/>
      <name val="Arial"/>
      <family val="2"/>
    </font>
    <font>
      <b/>
      <sz val="12"/>
      <name val="Arial"/>
      <family val="2"/>
    </font>
    <font>
      <i/>
      <sz val="10"/>
      <color indexed="8"/>
      <name val="Arial"/>
      <family val="2"/>
    </font>
    <font>
      <sz val="10"/>
      <name val="Calibri"/>
      <family val="2"/>
    </font>
    <font>
      <sz val="8"/>
      <color indexed="10"/>
      <name val="Arial"/>
      <family val="2"/>
    </font>
    <font>
      <b/>
      <sz val="8"/>
      <color indexed="8"/>
      <name val="Arial"/>
      <family val="2"/>
    </font>
    <font>
      <sz val="8"/>
      <color indexed="8"/>
      <name val="Arial"/>
      <family val="2"/>
    </font>
    <font>
      <sz val="8"/>
      <color rgb="FFFF0000"/>
      <name val="Arial"/>
      <family val="2"/>
    </font>
    <font>
      <b/>
      <sz val="8"/>
      <color rgb="FF000000"/>
      <name val="Arial"/>
      <family val="2"/>
    </font>
    <font>
      <sz val="8"/>
      <color theme="1"/>
      <name val="Arial"/>
      <family val="2"/>
    </font>
    <font>
      <b/>
      <sz val="8"/>
      <color theme="1"/>
      <name val="Arial"/>
      <family val="2"/>
    </font>
    <font>
      <sz val="10"/>
      <color rgb="FF000000"/>
      <name val="Arial"/>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7" tint="0.7999799847602844"/>
        <bgColor indexed="64"/>
      </patternFill>
    </fill>
    <fill>
      <patternFill patternType="solid">
        <fgColor rgb="FFFFFF00"/>
        <bgColor indexed="64"/>
      </patternFill>
    </fill>
    <fill>
      <patternFill patternType="solid">
        <fgColor theme="9" tint="0.799979984760284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5"/>
        <bgColor indexed="64"/>
      </patternFill>
    </fill>
    <fill>
      <patternFill patternType="solid">
        <fgColor theme="9"/>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8" fillId="15" borderId="1" applyNumberFormat="0" applyAlignment="0" applyProtection="0"/>
    <xf numFmtId="0" fontId="3" fillId="16" borderId="0" applyNumberFormat="0" applyBorder="0" applyAlignment="0" applyProtection="0"/>
    <xf numFmtId="0" fontId="4" fillId="15" borderId="2" applyNumberFormat="0" applyAlignment="0" applyProtection="0"/>
    <xf numFmtId="0" fontId="4" fillId="15" borderId="2" applyNumberFormat="0" applyAlignment="0" applyProtection="0"/>
    <xf numFmtId="0" fontId="5" fillId="1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7" borderId="2" applyNumberFormat="0" applyAlignment="0" applyProtection="0"/>
    <xf numFmtId="0" fontId="20" fillId="0" borderId="4"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8" applyNumberFormat="0" applyFill="0" applyAlignment="0" applyProtection="0"/>
    <xf numFmtId="0" fontId="15" fillId="7" borderId="0" applyNumberFormat="0" applyBorder="0" applyAlignment="0" applyProtection="0"/>
    <xf numFmtId="0" fontId="0" fillId="0" borderId="0">
      <alignment/>
      <protection/>
    </xf>
    <xf numFmtId="0" fontId="16" fillId="0" borderId="0">
      <alignment/>
      <protection/>
    </xf>
    <xf numFmtId="0" fontId="17" fillId="0" borderId="0">
      <alignment/>
      <protection/>
    </xf>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18" fillId="15" borderId="1" applyNumberFormat="0" applyAlignment="0" applyProtection="0"/>
    <xf numFmtId="9" fontId="0" fillId="0" borderId="0" applyFont="0" applyFill="0" applyBorder="0" applyAlignment="0" applyProtection="0"/>
    <xf numFmtId="0" fontId="3" fillId="16" borderId="0" applyNumberFormat="0" applyBorder="0" applyAlignment="0" applyProtection="0"/>
    <xf numFmtId="0" fontId="16"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19"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4"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17" borderId="3" applyNumberFormat="0" applyAlignment="0" applyProtection="0"/>
  </cellStyleXfs>
  <cellXfs count="447">
    <xf numFmtId="0" fontId="0" fillId="0" borderId="0" xfId="0" applyAlignment="1">
      <alignment/>
    </xf>
    <xf numFmtId="1" fontId="27" fillId="0" borderId="0" xfId="0" applyNumberFormat="1" applyFont="1" applyAlignment="1">
      <alignment vertical="top"/>
    </xf>
    <xf numFmtId="1" fontId="26" fillId="0" borderId="0" xfId="0" applyNumberFormat="1" applyFont="1" applyAlignment="1">
      <alignment horizontal="left" vertical="top"/>
    </xf>
    <xf numFmtId="1" fontId="24" fillId="0" borderId="0" xfId="0" applyNumberFormat="1" applyFont="1" applyAlignment="1">
      <alignment horizontal="left" vertical="top" wrapText="1"/>
    </xf>
    <xf numFmtId="1" fontId="26" fillId="0" borderId="0" xfId="0" applyNumberFormat="1" applyFont="1" applyAlignment="1">
      <alignment vertical="top" wrapText="1"/>
    </xf>
    <xf numFmtId="0" fontId="21" fillId="0" borderId="0" xfId="0" applyFont="1" applyAlignment="1">
      <alignment horizontal="left" vertical="top" wrapText="1"/>
    </xf>
    <xf numFmtId="1" fontId="26" fillId="0" borderId="0" xfId="0" applyNumberFormat="1" applyFont="1" applyAlignment="1">
      <alignment horizontal="right" vertical="top" wrapText="1"/>
    </xf>
    <xf numFmtId="1" fontId="22" fillId="0" borderId="0" xfId="0" applyNumberFormat="1" applyFont="1" applyAlignment="1">
      <alignment vertical="top" wrapText="1"/>
    </xf>
    <xf numFmtId="0" fontId="22" fillId="0" borderId="0" xfId="0" applyFont="1" applyAlignment="1">
      <alignment vertical="top" wrapText="1"/>
    </xf>
    <xf numFmtId="0" fontId="24" fillId="0" borderId="0" xfId="0" applyFont="1" applyAlignment="1">
      <alignment horizontal="left" vertical="top" wrapText="1"/>
    </xf>
    <xf numFmtId="0" fontId="26" fillId="0" borderId="0" xfId="0" applyFont="1" applyAlignment="1">
      <alignment vertical="top" wrapText="1"/>
    </xf>
    <xf numFmtId="49" fontId="24" fillId="0" borderId="0" xfId="0" applyNumberFormat="1" applyFont="1" applyAlignment="1">
      <alignment horizontal="left" vertical="top" wrapText="1"/>
    </xf>
    <xf numFmtId="49" fontId="26" fillId="0" borderId="0" xfId="0" applyNumberFormat="1" applyFont="1" applyAlignment="1">
      <alignment vertical="top" wrapText="1"/>
    </xf>
    <xf numFmtId="1" fontId="21" fillId="0" borderId="0" xfId="0" applyNumberFormat="1" applyFont="1" applyAlignment="1">
      <alignment horizontal="left" vertical="top" wrapText="1"/>
    </xf>
    <xf numFmtId="49" fontId="26" fillId="0" borderId="0" xfId="0" applyNumberFormat="1" applyFont="1" applyAlignment="1">
      <alignment horizontal="right" vertical="top" wrapText="1"/>
    </xf>
    <xf numFmtId="1" fontId="26" fillId="0" borderId="0" xfId="0" applyNumberFormat="1" applyFont="1" applyAlignment="1">
      <alignment horizontal="left" vertical="top" wrapText="1"/>
    </xf>
    <xf numFmtId="2" fontId="26" fillId="0" borderId="0" xfId="0" applyNumberFormat="1" applyFont="1" applyAlignment="1">
      <alignment vertical="top" wrapText="1"/>
    </xf>
    <xf numFmtId="0" fontId="25" fillId="0" borderId="0" xfId="0" applyFont="1" applyAlignment="1">
      <alignment vertical="top"/>
    </xf>
    <xf numFmtId="2" fontId="22" fillId="0" borderId="0" xfId="0" applyNumberFormat="1" applyFont="1" applyAlignment="1">
      <alignment horizontal="center" vertical="top" wrapText="1"/>
    </xf>
    <xf numFmtId="2" fontId="22" fillId="0" borderId="0" xfId="0" applyNumberFormat="1" applyFont="1" applyAlignment="1">
      <alignment horizontal="right" vertical="top" wrapText="1"/>
    </xf>
    <xf numFmtId="1" fontId="22" fillId="0" borderId="0" xfId="0" applyNumberFormat="1" applyFont="1" applyAlignment="1">
      <alignment horizontal="right" vertical="top" wrapText="1"/>
    </xf>
    <xf numFmtId="49" fontId="26" fillId="0" borderId="0" xfId="0" applyNumberFormat="1" applyFont="1" applyAlignment="1">
      <alignment horizontal="left" vertical="top"/>
    </xf>
    <xf numFmtId="0" fontId="27" fillId="0" borderId="0" xfId="0" applyFont="1" applyAlignment="1">
      <alignment vertical="top"/>
    </xf>
    <xf numFmtId="2" fontId="26" fillId="0" borderId="0" xfId="0" applyNumberFormat="1" applyFont="1" applyAlignment="1">
      <alignment horizontal="center" vertical="top" wrapText="1"/>
    </xf>
    <xf numFmtId="2" fontId="26" fillId="0" borderId="0" xfId="0" applyNumberFormat="1" applyFont="1" applyAlignment="1">
      <alignment horizontal="right" vertical="top" wrapText="1"/>
    </xf>
    <xf numFmtId="0" fontId="26" fillId="0" borderId="0" xfId="0" applyFont="1" applyAlignment="1">
      <alignment vertical="top"/>
    </xf>
    <xf numFmtId="1" fontId="26" fillId="0" borderId="0" xfId="0" applyNumberFormat="1" applyFont="1" applyAlignment="1">
      <alignment horizontal="center" vertical="top" wrapText="1"/>
    </xf>
    <xf numFmtId="1" fontId="26" fillId="0" borderId="0" xfId="0" applyNumberFormat="1" applyFont="1" applyAlignment="1">
      <alignment vertical="top"/>
    </xf>
    <xf numFmtId="178" fontId="22" fillId="0" borderId="0" xfId="0" applyNumberFormat="1" applyFont="1" applyAlignment="1">
      <alignment vertical="top" wrapText="1"/>
    </xf>
    <xf numFmtId="178" fontId="22" fillId="0" borderId="0" xfId="0" applyNumberFormat="1" applyFont="1" applyAlignment="1">
      <alignment horizontal="right" vertical="top" wrapText="1"/>
    </xf>
    <xf numFmtId="2" fontId="22" fillId="0" borderId="0" xfId="0" applyNumberFormat="1" applyFont="1" applyAlignment="1">
      <alignment vertical="top" wrapText="1"/>
    </xf>
    <xf numFmtId="178" fontId="26" fillId="0" borderId="0" xfId="0" applyNumberFormat="1" applyFont="1" applyAlignment="1">
      <alignment horizontal="right" vertical="top" wrapText="1"/>
    </xf>
    <xf numFmtId="178" fontId="26" fillId="0" borderId="0" xfId="0" applyNumberFormat="1" applyFont="1" applyAlignment="1">
      <alignment vertical="top" wrapText="1"/>
    </xf>
    <xf numFmtId="49" fontId="26" fillId="0" borderId="0" xfId="0" applyNumberFormat="1" applyFont="1" applyAlignment="1">
      <alignment vertical="top"/>
    </xf>
    <xf numFmtId="49" fontId="27" fillId="0" borderId="0" xfId="0" applyNumberFormat="1" applyFont="1" applyAlignment="1">
      <alignment vertical="top"/>
    </xf>
    <xf numFmtId="49" fontId="26" fillId="0" borderId="0" xfId="0" applyNumberFormat="1" applyFont="1" applyAlignment="1">
      <alignment horizontal="center" vertical="top" wrapText="1"/>
    </xf>
    <xf numFmtId="0" fontId="22" fillId="0" borderId="0" xfId="0" applyFont="1" applyAlignment="1">
      <alignment vertical="top"/>
    </xf>
    <xf numFmtId="49" fontId="26" fillId="0" borderId="0" xfId="97" applyNumberFormat="1" applyFont="1" applyAlignment="1">
      <alignment horizontal="center" vertical="top" wrapText="1"/>
      <protection/>
    </xf>
    <xf numFmtId="49" fontId="26" fillId="0" borderId="0" xfId="97" applyNumberFormat="1" applyFont="1" applyAlignment="1">
      <alignment horizontal="right" vertical="top" wrapText="1"/>
      <protection/>
    </xf>
    <xf numFmtId="49" fontId="26" fillId="0" borderId="0" xfId="97" applyNumberFormat="1" applyFont="1" applyAlignment="1">
      <alignment vertical="top" wrapText="1"/>
      <protection/>
    </xf>
    <xf numFmtId="1" fontId="25" fillId="0" borderId="0" xfId="0" applyNumberFormat="1" applyFont="1" applyAlignment="1">
      <alignment vertical="top"/>
    </xf>
    <xf numFmtId="0" fontId="21" fillId="0" borderId="0" xfId="0" applyFont="1" applyAlignment="1">
      <alignment horizontal="left" vertical="top"/>
    </xf>
    <xf numFmtId="0" fontId="0" fillId="0" borderId="0" xfId="0" applyFont="1" applyAlignment="1">
      <alignment vertical="top"/>
    </xf>
    <xf numFmtId="1" fontId="22" fillId="0" borderId="0" xfId="0" applyNumberFormat="1" applyFont="1" applyAlignment="1">
      <alignment vertical="top"/>
    </xf>
    <xf numFmtId="0" fontId="29" fillId="0" borderId="0" xfId="0" applyFont="1" applyAlignment="1">
      <alignment vertical="top"/>
    </xf>
    <xf numFmtId="0" fontId="28" fillId="0" borderId="0" xfId="0" applyFont="1" applyAlignment="1">
      <alignment vertical="top"/>
    </xf>
    <xf numFmtId="2" fontId="22" fillId="0" borderId="0" xfId="0" applyNumberFormat="1" applyFont="1" applyAlignment="1">
      <alignment horizontal="left" vertical="top"/>
    </xf>
    <xf numFmtId="1" fontId="22" fillId="0" borderId="0" xfId="0" applyNumberFormat="1" applyFont="1" applyAlignment="1">
      <alignment horizontal="left" vertical="top"/>
    </xf>
    <xf numFmtId="0" fontId="0" fillId="0" borderId="0" xfId="0" applyFont="1" applyAlignment="1">
      <alignment horizontal="center" vertical="center"/>
    </xf>
    <xf numFmtId="178" fontId="22" fillId="0" borderId="0" xfId="90" applyNumberFormat="1" applyFont="1" applyAlignment="1">
      <alignment vertical="top" wrapText="1"/>
      <protection/>
    </xf>
    <xf numFmtId="2" fontId="26" fillId="0" borderId="0" xfId="0" applyNumberFormat="1"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vertical="top"/>
    </xf>
    <xf numFmtId="0" fontId="0" fillId="0" borderId="0" xfId="0" applyAlignment="1">
      <alignment horizontal="center" vertical="center" wrapText="1"/>
    </xf>
    <xf numFmtId="1" fontId="22" fillId="0" borderId="0" xfId="0" applyNumberFormat="1" applyFont="1" applyAlignment="1">
      <alignment horizontal="center" vertical="top" wrapText="1"/>
    </xf>
    <xf numFmtId="0" fontId="22" fillId="0" borderId="0" xfId="0" applyFont="1" applyAlignment="1">
      <alignment/>
    </xf>
    <xf numFmtId="49" fontId="21" fillId="0" borderId="10" xfId="0" applyNumberFormat="1" applyFont="1" applyBorder="1" applyAlignment="1">
      <alignment horizontal="left" vertical="top"/>
    </xf>
    <xf numFmtId="0" fontId="21" fillId="0" borderId="11" xfId="0" applyFont="1" applyBorder="1" applyAlignment="1">
      <alignment horizontal="left" vertical="top" wrapText="1"/>
    </xf>
    <xf numFmtId="0" fontId="22" fillId="0" borderId="11" xfId="0" applyFont="1" applyBorder="1" applyAlignment="1">
      <alignment vertical="top" wrapText="1"/>
    </xf>
    <xf numFmtId="0" fontId="25" fillId="0" borderId="11" xfId="0" applyFont="1" applyBorder="1" applyAlignment="1">
      <alignment horizontal="left" vertical="top"/>
    </xf>
    <xf numFmtId="2" fontId="22" fillId="0" borderId="11" xfId="97" applyNumberFormat="1" applyFont="1" applyBorder="1" applyAlignment="1">
      <alignment horizontal="left" vertical="top"/>
      <protection/>
    </xf>
    <xf numFmtId="2" fontId="22" fillId="0" borderId="11" xfId="0" applyNumberFormat="1" applyFont="1" applyBorder="1" applyAlignment="1">
      <alignment horizontal="center" vertical="top" wrapText="1"/>
    </xf>
    <xf numFmtId="1" fontId="22" fillId="0" borderId="11" xfId="0" applyNumberFormat="1" applyFont="1" applyBorder="1" applyAlignment="1">
      <alignment horizontal="right" vertical="top" wrapText="1"/>
    </xf>
    <xf numFmtId="178" fontId="22" fillId="0" borderId="11" xfId="0" applyNumberFormat="1" applyFont="1" applyBorder="1" applyAlignment="1">
      <alignment vertical="top" wrapText="1"/>
    </xf>
    <xf numFmtId="178" fontId="22" fillId="0" borderId="11" xfId="0" applyNumberFormat="1" applyFont="1" applyBorder="1" applyAlignment="1">
      <alignment horizontal="right" vertical="top" wrapText="1"/>
    </xf>
    <xf numFmtId="178" fontId="53" fillId="0" borderId="11" xfId="0" applyNumberFormat="1" applyFont="1" applyBorder="1" applyAlignment="1">
      <alignment horizontal="right" vertical="top" wrapText="1"/>
    </xf>
    <xf numFmtId="2" fontId="22" fillId="0" borderId="11" xfId="0" applyNumberFormat="1" applyFont="1" applyBorder="1" applyAlignment="1">
      <alignment horizontal="right" vertical="top" wrapText="1"/>
    </xf>
    <xf numFmtId="1" fontId="53" fillId="0" borderId="11" xfId="0" applyNumberFormat="1" applyFont="1" applyBorder="1" applyAlignment="1">
      <alignment horizontal="right" vertical="top" wrapText="1"/>
    </xf>
    <xf numFmtId="2" fontId="22" fillId="0" borderId="11" xfId="0" applyNumberFormat="1" applyFont="1" applyBorder="1" applyAlignment="1">
      <alignment vertical="top" wrapText="1"/>
    </xf>
    <xf numFmtId="1" fontId="22" fillId="0" borderId="12" xfId="0" applyNumberFormat="1" applyFont="1" applyBorder="1" applyAlignment="1">
      <alignment horizontal="right" vertical="top" wrapText="1"/>
    </xf>
    <xf numFmtId="49" fontId="26" fillId="0" borderId="13" xfId="0" applyNumberFormat="1" applyFont="1" applyBorder="1" applyAlignment="1">
      <alignment vertical="top"/>
    </xf>
    <xf numFmtId="49" fontId="26" fillId="0" borderId="14" xfId="0" applyNumberFormat="1" applyFont="1" applyBorder="1" applyAlignment="1">
      <alignment horizontal="right" vertical="top" wrapText="1"/>
    </xf>
    <xf numFmtId="1" fontId="26" fillId="0" borderId="13" xfId="0" applyNumberFormat="1" applyFont="1" applyBorder="1" applyAlignment="1">
      <alignment vertical="top"/>
    </xf>
    <xf numFmtId="1" fontId="26" fillId="0" borderId="14" xfId="0" applyNumberFormat="1" applyFont="1" applyBorder="1" applyAlignment="1">
      <alignment horizontal="right" vertical="top" wrapText="1"/>
    </xf>
    <xf numFmtId="0" fontId="22" fillId="0" borderId="13" xfId="0" applyFont="1" applyBorder="1" applyAlignment="1">
      <alignment/>
    </xf>
    <xf numFmtId="0" fontId="22" fillId="0" borderId="15" xfId="0" applyFont="1" applyBorder="1" applyAlignment="1">
      <alignment/>
    </xf>
    <xf numFmtId="0" fontId="21" fillId="0" borderId="10" xfId="0" applyFont="1" applyBorder="1" applyAlignment="1">
      <alignment horizontal="left" vertical="top"/>
    </xf>
    <xf numFmtId="0" fontId="25" fillId="0" borderId="11" xfId="0" applyFont="1" applyBorder="1" applyAlignment="1">
      <alignment vertical="top"/>
    </xf>
    <xf numFmtId="2" fontId="22" fillId="0" borderId="11" xfId="0" applyNumberFormat="1" applyFont="1" applyBorder="1" applyAlignment="1">
      <alignment horizontal="left" vertical="top"/>
    </xf>
    <xf numFmtId="178" fontId="25" fillId="0" borderId="11" xfId="0" applyNumberFormat="1" applyFont="1" applyBorder="1" applyAlignment="1">
      <alignment vertical="top" wrapText="1"/>
    </xf>
    <xf numFmtId="178" fontId="25" fillId="0" borderId="11" xfId="0" applyNumberFormat="1" applyFont="1" applyBorder="1" applyAlignment="1">
      <alignment horizontal="right" vertical="top" wrapText="1"/>
    </xf>
    <xf numFmtId="1" fontId="25" fillId="0" borderId="11" xfId="0" applyNumberFormat="1" applyFont="1" applyBorder="1" applyAlignment="1">
      <alignment vertical="top" wrapText="1"/>
    </xf>
    <xf numFmtId="1" fontId="25" fillId="0" borderId="11" xfId="0" applyNumberFormat="1" applyFont="1" applyBorder="1" applyAlignment="1">
      <alignment horizontal="right" vertical="top" wrapText="1"/>
    </xf>
    <xf numFmtId="1" fontId="22" fillId="18" borderId="11" xfId="0" applyNumberFormat="1" applyFont="1" applyFill="1" applyBorder="1" applyAlignment="1">
      <alignment horizontal="right" vertical="top" wrapText="1"/>
    </xf>
    <xf numFmtId="2" fontId="25" fillId="0" borderId="11" xfId="0" applyNumberFormat="1" applyFont="1" applyBorder="1" applyAlignment="1">
      <alignment horizontal="right" vertical="top" wrapText="1"/>
    </xf>
    <xf numFmtId="2" fontId="25" fillId="0" borderId="11" xfId="0" applyNumberFormat="1" applyFont="1" applyBorder="1" applyAlignment="1">
      <alignment vertical="top" wrapText="1"/>
    </xf>
    <xf numFmtId="1" fontId="25" fillId="0" borderId="12" xfId="0" applyNumberFormat="1" applyFont="1" applyBorder="1" applyAlignment="1">
      <alignment horizontal="right" vertical="top" wrapText="1"/>
    </xf>
    <xf numFmtId="0" fontId="21" fillId="0" borderId="16" xfId="0" applyFont="1" applyBorder="1" applyAlignment="1">
      <alignment horizontal="left" vertical="top"/>
    </xf>
    <xf numFmtId="0" fontId="21" fillId="0" borderId="17" xfId="0" applyFont="1" applyBorder="1" applyAlignment="1">
      <alignment horizontal="left" vertical="top" wrapText="1"/>
    </xf>
    <xf numFmtId="0" fontId="22" fillId="0" borderId="17" xfId="0" applyFont="1" applyBorder="1" applyAlignment="1">
      <alignment vertical="top" wrapText="1"/>
    </xf>
    <xf numFmtId="0" fontId="25" fillId="0" borderId="17" xfId="0" applyFont="1" applyBorder="1" applyAlignment="1">
      <alignment vertical="top"/>
    </xf>
    <xf numFmtId="2" fontId="22" fillId="0" borderId="17" xfId="0" applyNumberFormat="1" applyFont="1" applyBorder="1" applyAlignment="1">
      <alignment horizontal="left" vertical="top"/>
    </xf>
    <xf numFmtId="2" fontId="22" fillId="0" borderId="17" xfId="0" applyNumberFormat="1" applyFont="1" applyBorder="1" applyAlignment="1">
      <alignment horizontal="center" vertical="top" wrapText="1"/>
    </xf>
    <xf numFmtId="1" fontId="22" fillId="0" borderId="17" xfId="0" applyNumberFormat="1" applyFont="1" applyBorder="1" applyAlignment="1">
      <alignment horizontal="right" vertical="top" wrapText="1"/>
    </xf>
    <xf numFmtId="178" fontId="22" fillId="0" borderId="17" xfId="0" applyNumberFormat="1" applyFont="1" applyBorder="1" applyAlignment="1">
      <alignment vertical="top" wrapText="1"/>
    </xf>
    <xf numFmtId="178" fontId="22" fillId="0" borderId="17" xfId="0" applyNumberFormat="1" applyFont="1" applyBorder="1" applyAlignment="1">
      <alignment horizontal="right" vertical="top" wrapText="1"/>
    </xf>
    <xf numFmtId="1" fontId="22" fillId="0" borderId="17" xfId="0" applyNumberFormat="1" applyFont="1" applyBorder="1" applyAlignment="1">
      <alignment vertical="top" wrapText="1"/>
    </xf>
    <xf numFmtId="178" fontId="53" fillId="0" borderId="17" xfId="0" applyNumberFormat="1" applyFont="1" applyBorder="1" applyAlignment="1">
      <alignment horizontal="right" vertical="top" wrapText="1"/>
    </xf>
    <xf numFmtId="2" fontId="22" fillId="0" borderId="17" xfId="0" applyNumberFormat="1" applyFont="1" applyBorder="1" applyAlignment="1">
      <alignment horizontal="right" vertical="top" wrapText="1"/>
    </xf>
    <xf numFmtId="2" fontId="22" fillId="0" borderId="17" xfId="0" applyNumberFormat="1" applyFont="1" applyBorder="1" applyAlignment="1">
      <alignment vertical="top" wrapText="1"/>
    </xf>
    <xf numFmtId="1" fontId="22" fillId="0" borderId="18" xfId="0" applyNumberFormat="1" applyFont="1" applyBorder="1" applyAlignment="1">
      <alignment horizontal="right" vertical="top" wrapText="1"/>
    </xf>
    <xf numFmtId="1" fontId="22" fillId="0" borderId="11" xfId="0" applyNumberFormat="1" applyFont="1" applyBorder="1" applyAlignment="1">
      <alignment vertical="top" wrapText="1"/>
    </xf>
    <xf numFmtId="49" fontId="26" fillId="0" borderId="13" xfId="0" applyNumberFormat="1" applyFont="1" applyBorder="1" applyAlignment="1">
      <alignment horizontal="left" vertical="top"/>
    </xf>
    <xf numFmtId="0" fontId="0" fillId="0" borderId="13" xfId="0" applyBorder="1" applyAlignment="1">
      <alignment/>
    </xf>
    <xf numFmtId="1" fontId="25" fillId="0" borderId="11" xfId="0" applyNumberFormat="1" applyFont="1" applyBorder="1" applyAlignment="1">
      <alignment vertical="top"/>
    </xf>
    <xf numFmtId="1" fontId="22" fillId="0" borderId="11" xfId="0" applyNumberFormat="1" applyFont="1" applyBorder="1" applyAlignment="1">
      <alignment horizontal="left" vertical="top"/>
    </xf>
    <xf numFmtId="0" fontId="22" fillId="0" borderId="11" xfId="0" applyFont="1" applyBorder="1" applyAlignment="1">
      <alignment horizontal="right" vertical="top" wrapText="1"/>
    </xf>
    <xf numFmtId="0" fontId="21" fillId="0" borderId="13" xfId="0" applyFont="1" applyBorder="1" applyAlignment="1">
      <alignment horizontal="left" vertical="top"/>
    </xf>
    <xf numFmtId="0" fontId="21" fillId="0" borderId="15" xfId="0" applyFont="1" applyBorder="1" applyAlignment="1">
      <alignment horizontal="left" vertical="top"/>
    </xf>
    <xf numFmtId="1" fontId="26" fillId="0" borderId="13" xfId="0" applyNumberFormat="1" applyFont="1" applyBorder="1" applyAlignment="1">
      <alignment horizontal="left" vertical="top"/>
    </xf>
    <xf numFmtId="1" fontId="21" fillId="19" borderId="0" xfId="0" applyNumberFormat="1" applyFont="1" applyFill="1" applyAlignment="1">
      <alignment horizontal="left" vertical="top" wrapText="1"/>
    </xf>
    <xf numFmtId="1" fontId="22" fillId="19" borderId="0" xfId="0" applyNumberFormat="1" applyFont="1" applyFill="1" applyAlignment="1">
      <alignment vertical="top" wrapText="1"/>
    </xf>
    <xf numFmtId="0" fontId="22" fillId="19" borderId="0" xfId="0" applyFont="1" applyFill="1" applyAlignment="1">
      <alignment vertical="top"/>
    </xf>
    <xf numFmtId="1" fontId="22" fillId="19" borderId="0" xfId="0" applyNumberFormat="1" applyFont="1" applyFill="1" applyAlignment="1">
      <alignment vertical="top"/>
    </xf>
    <xf numFmtId="0" fontId="22" fillId="19" borderId="0" xfId="0" applyFont="1" applyFill="1" applyAlignment="1">
      <alignment/>
    </xf>
    <xf numFmtId="0" fontId="22" fillId="19" borderId="14" xfId="0" applyFont="1" applyFill="1" applyBorder="1" applyAlignment="1">
      <alignment/>
    </xf>
    <xf numFmtId="1" fontId="25" fillId="19" borderId="0" xfId="0" applyNumberFormat="1" applyFont="1" applyFill="1" applyAlignment="1">
      <alignment vertical="top"/>
    </xf>
    <xf numFmtId="1" fontId="22" fillId="19" borderId="0" xfId="0" applyNumberFormat="1" applyFont="1" applyFill="1" applyAlignment="1">
      <alignment horizontal="left" vertical="top"/>
    </xf>
    <xf numFmtId="1" fontId="22" fillId="19" borderId="0" xfId="0" applyNumberFormat="1" applyFont="1" applyFill="1" applyAlignment="1">
      <alignment horizontal="right" vertical="top" wrapText="1"/>
    </xf>
    <xf numFmtId="2" fontId="22" fillId="19" borderId="0" xfId="0" applyNumberFormat="1" applyFont="1" applyFill="1" applyAlignment="1">
      <alignment horizontal="right" vertical="top" wrapText="1"/>
    </xf>
    <xf numFmtId="1" fontId="22" fillId="19" borderId="14" xfId="0" applyNumberFormat="1" applyFont="1" applyFill="1" applyBorder="1" applyAlignment="1">
      <alignment horizontal="right" vertical="top" wrapText="1"/>
    </xf>
    <xf numFmtId="0" fontId="0" fillId="19" borderId="0" xfId="0" applyFill="1" applyAlignment="1">
      <alignment/>
    </xf>
    <xf numFmtId="0" fontId="54" fillId="19" borderId="0" xfId="0" applyFont="1" applyFill="1" applyAlignment="1">
      <alignment/>
    </xf>
    <xf numFmtId="2" fontId="22" fillId="19" borderId="0" xfId="0" applyNumberFormat="1" applyFont="1" applyFill="1" applyAlignment="1">
      <alignment horizontal="center" vertical="top" wrapText="1"/>
    </xf>
    <xf numFmtId="178" fontId="22" fillId="19" borderId="0" xfId="0" applyNumberFormat="1" applyFont="1" applyFill="1" applyAlignment="1">
      <alignment vertical="top" wrapText="1"/>
    </xf>
    <xf numFmtId="0" fontId="22" fillId="19" borderId="0" xfId="0" applyFont="1" applyFill="1" applyAlignment="1">
      <alignment vertical="top" wrapText="1"/>
    </xf>
    <xf numFmtId="0" fontId="22" fillId="19" borderId="0" xfId="0" applyFont="1" applyFill="1" applyAlignment="1">
      <alignment horizontal="right" vertical="top" wrapText="1"/>
    </xf>
    <xf numFmtId="179" fontId="22" fillId="19" borderId="0" xfId="0" applyNumberFormat="1" applyFont="1" applyFill="1" applyAlignment="1">
      <alignment/>
    </xf>
    <xf numFmtId="1" fontId="22" fillId="19" borderId="0" xfId="0" applyNumberFormat="1" applyFont="1" applyFill="1" applyAlignment="1">
      <alignment/>
    </xf>
    <xf numFmtId="179" fontId="22" fillId="19" borderId="14" xfId="0" applyNumberFormat="1" applyFont="1" applyFill="1" applyBorder="1" applyAlignment="1">
      <alignment/>
    </xf>
    <xf numFmtId="180" fontId="22" fillId="19" borderId="0" xfId="0" applyNumberFormat="1" applyFont="1" applyFill="1" applyAlignment="1">
      <alignment/>
    </xf>
    <xf numFmtId="1" fontId="21" fillId="20" borderId="19" xfId="0" applyNumberFormat="1" applyFont="1" applyFill="1" applyBorder="1" applyAlignment="1">
      <alignment horizontal="left" vertical="top" wrapText="1"/>
    </xf>
    <xf numFmtId="1" fontId="22" fillId="20" borderId="19" xfId="0" applyNumberFormat="1" applyFont="1" applyFill="1" applyBorder="1" applyAlignment="1">
      <alignment vertical="top" wrapText="1"/>
    </xf>
    <xf numFmtId="1" fontId="22" fillId="20" borderId="19" xfId="0" applyNumberFormat="1" applyFont="1" applyFill="1" applyBorder="1" applyAlignment="1">
      <alignment vertical="top"/>
    </xf>
    <xf numFmtId="2" fontId="22" fillId="20" borderId="19" xfId="0" applyNumberFormat="1" applyFont="1" applyFill="1" applyBorder="1" applyAlignment="1">
      <alignment horizontal="left" vertical="top"/>
    </xf>
    <xf numFmtId="0" fontId="22" fillId="20" borderId="19" xfId="0" applyFont="1" applyFill="1" applyBorder="1" applyAlignment="1">
      <alignment/>
    </xf>
    <xf numFmtId="0" fontId="22" fillId="20" borderId="20" xfId="0" applyFont="1" applyFill="1" applyBorder="1" applyAlignment="1">
      <alignment/>
    </xf>
    <xf numFmtId="49" fontId="21" fillId="21" borderId="0" xfId="0" applyNumberFormat="1" applyFont="1" applyFill="1" applyAlignment="1">
      <alignment vertical="center"/>
    </xf>
    <xf numFmtId="0" fontId="21" fillId="21" borderId="0" xfId="0" applyFont="1" applyFill="1" applyAlignment="1">
      <alignment horizontal="left" vertical="center" wrapText="1"/>
    </xf>
    <xf numFmtId="0" fontId="23" fillId="21" borderId="0" xfId="0" applyFont="1" applyFill="1" applyAlignment="1">
      <alignment horizontal="left" vertical="center"/>
    </xf>
    <xf numFmtId="2" fontId="21" fillId="21" borderId="0" xfId="0" applyNumberFormat="1" applyFont="1" applyFill="1" applyAlignment="1">
      <alignment horizontal="left" vertical="center"/>
    </xf>
    <xf numFmtId="2" fontId="21" fillId="21" borderId="0" xfId="0" applyNumberFormat="1" applyFont="1" applyFill="1" applyAlignment="1">
      <alignment horizontal="center" vertical="center" wrapText="1"/>
    </xf>
    <xf numFmtId="49" fontId="21" fillId="21" borderId="0" xfId="0" applyNumberFormat="1" applyFont="1" applyFill="1" applyAlignment="1">
      <alignment horizontal="center" vertical="center" wrapText="1"/>
    </xf>
    <xf numFmtId="178" fontId="21" fillId="21" borderId="0" xfId="0" applyNumberFormat="1" applyFont="1" applyFill="1" applyAlignment="1">
      <alignment horizontal="center" vertical="center" wrapText="1"/>
    </xf>
    <xf numFmtId="1" fontId="21" fillId="21" borderId="0" xfId="0" applyNumberFormat="1" applyFont="1" applyFill="1" applyAlignment="1">
      <alignment horizontal="center" vertical="center" wrapText="1"/>
    </xf>
    <xf numFmtId="0" fontId="0" fillId="21" borderId="0" xfId="0" applyFont="1" applyFill="1" applyAlignment="1">
      <alignment horizontal="center" vertical="center"/>
    </xf>
    <xf numFmtId="1" fontId="25" fillId="20" borderId="19" xfId="0" applyNumberFormat="1" applyFont="1" applyFill="1" applyBorder="1" applyAlignment="1">
      <alignment vertical="top"/>
    </xf>
    <xf numFmtId="1" fontId="22" fillId="20" borderId="19" xfId="0" applyNumberFormat="1" applyFont="1" applyFill="1" applyBorder="1" applyAlignment="1">
      <alignment horizontal="left" vertical="top"/>
    </xf>
    <xf numFmtId="1" fontId="21" fillId="20" borderId="0" xfId="0" applyNumberFormat="1" applyFont="1" applyFill="1" applyAlignment="1">
      <alignment horizontal="left" vertical="top" wrapText="1"/>
    </xf>
    <xf numFmtId="1" fontId="22" fillId="20" borderId="0" xfId="0" applyNumberFormat="1" applyFont="1" applyFill="1" applyAlignment="1">
      <alignment vertical="top" wrapText="1"/>
    </xf>
    <xf numFmtId="1" fontId="25" fillId="20" borderId="0" xfId="0" applyNumberFormat="1" applyFont="1" applyFill="1" applyAlignment="1">
      <alignment vertical="top"/>
    </xf>
    <xf numFmtId="1" fontId="22" fillId="20" borderId="0" xfId="0" applyNumberFormat="1" applyFont="1" applyFill="1" applyAlignment="1">
      <alignment horizontal="left" vertical="top"/>
    </xf>
    <xf numFmtId="0" fontId="22" fillId="20" borderId="0" xfId="0" applyFont="1" applyFill="1" applyAlignment="1">
      <alignment/>
    </xf>
    <xf numFmtId="0" fontId="22" fillId="20" borderId="14" xfId="0" applyFont="1" applyFill="1" applyBorder="1" applyAlignment="1">
      <alignment/>
    </xf>
    <xf numFmtId="0" fontId="0" fillId="20" borderId="0" xfId="0" applyFill="1" applyAlignment="1">
      <alignment/>
    </xf>
    <xf numFmtId="2" fontId="22" fillId="20" borderId="0" xfId="0" applyNumberFormat="1" applyFont="1" applyFill="1" applyAlignment="1">
      <alignment horizontal="center" vertical="top" wrapText="1"/>
    </xf>
    <xf numFmtId="180" fontId="22" fillId="20" borderId="0" xfId="0" applyNumberFormat="1" applyFont="1" applyFill="1" applyAlignment="1">
      <alignment horizontal="right" vertical="top" wrapText="1"/>
    </xf>
    <xf numFmtId="180" fontId="22" fillId="20" borderId="14" xfId="0" applyNumberFormat="1" applyFont="1" applyFill="1" applyBorder="1" applyAlignment="1">
      <alignment horizontal="right" vertical="top" wrapText="1"/>
    </xf>
    <xf numFmtId="2" fontId="22" fillId="20" borderId="19" xfId="0" applyNumberFormat="1" applyFont="1" applyFill="1" applyBorder="1" applyAlignment="1">
      <alignment horizontal="center" vertical="top" wrapText="1"/>
    </xf>
    <xf numFmtId="2" fontId="22" fillId="20" borderId="19" xfId="0" applyNumberFormat="1" applyFont="1" applyFill="1" applyBorder="1" applyAlignment="1">
      <alignment horizontal="right" vertical="top" wrapText="1"/>
    </xf>
    <xf numFmtId="2" fontId="22" fillId="20" borderId="20" xfId="0" applyNumberFormat="1" applyFont="1" applyFill="1" applyBorder="1" applyAlignment="1">
      <alignment horizontal="right" vertical="top" wrapText="1"/>
    </xf>
    <xf numFmtId="180" fontId="22" fillId="20" borderId="0" xfId="0" applyNumberFormat="1" applyFont="1" applyFill="1" applyAlignment="1">
      <alignment/>
    </xf>
    <xf numFmtId="180" fontId="22" fillId="20" borderId="14" xfId="0" applyNumberFormat="1" applyFont="1" applyFill="1" applyBorder="1" applyAlignment="1">
      <alignment/>
    </xf>
    <xf numFmtId="0" fontId="22" fillId="22" borderId="0" xfId="0" applyFont="1" applyFill="1" applyAlignment="1">
      <alignment/>
    </xf>
    <xf numFmtId="1" fontId="22" fillId="22" borderId="0" xfId="0" applyNumberFormat="1" applyFont="1" applyFill="1" applyAlignment="1">
      <alignment horizontal="right" vertical="top" wrapText="1"/>
    </xf>
    <xf numFmtId="0" fontId="26" fillId="0" borderId="0" xfId="0" applyFont="1" applyAlignment="1">
      <alignment horizontal="right" vertical="top" wrapText="1"/>
    </xf>
    <xf numFmtId="49" fontId="27" fillId="0" borderId="0" xfId="0" applyNumberFormat="1" applyFont="1" applyAlignment="1">
      <alignment horizontal="right" vertical="top"/>
    </xf>
    <xf numFmtId="49" fontId="26" fillId="0" borderId="0" xfId="0" applyNumberFormat="1" applyFont="1" applyAlignment="1">
      <alignment horizontal="right" vertical="top"/>
    </xf>
    <xf numFmtId="0" fontId="24" fillId="0" borderId="0" xfId="0" applyFont="1" applyAlignment="1">
      <alignment horizontal="left" vertical="top"/>
    </xf>
    <xf numFmtId="2" fontId="26" fillId="0" borderId="0" xfId="0" applyNumberFormat="1" applyFont="1" applyAlignment="1">
      <alignment horizontal="center" vertical="top"/>
    </xf>
    <xf numFmtId="1" fontId="26" fillId="0" borderId="0" xfId="0" applyNumberFormat="1" applyFont="1" applyAlignment="1">
      <alignment horizontal="right" vertical="top"/>
    </xf>
    <xf numFmtId="178" fontId="26" fillId="0" borderId="0" xfId="0" applyNumberFormat="1" applyFont="1" applyAlignment="1">
      <alignment horizontal="right" vertical="top"/>
    </xf>
    <xf numFmtId="178" fontId="26" fillId="0" borderId="0" xfId="0" applyNumberFormat="1" applyFont="1" applyAlignment="1">
      <alignment vertical="top"/>
    </xf>
    <xf numFmtId="2" fontId="26" fillId="0" borderId="0" xfId="0" applyNumberFormat="1" applyFont="1" applyAlignment="1">
      <alignment horizontal="right" vertical="top"/>
    </xf>
    <xf numFmtId="1" fontId="0" fillId="0" borderId="0" xfId="0" applyNumberFormat="1" applyAlignment="1">
      <alignment vertical="top"/>
    </xf>
    <xf numFmtId="0" fontId="21" fillId="23" borderId="21" xfId="0" applyFont="1" applyFill="1" applyBorder="1" applyAlignment="1">
      <alignment horizontal="center" vertical="center"/>
    </xf>
    <xf numFmtId="49" fontId="21" fillId="23" borderId="21" xfId="0" applyNumberFormat="1" applyFont="1" applyFill="1" applyBorder="1" applyAlignment="1">
      <alignment vertical="center"/>
    </xf>
    <xf numFmtId="0" fontId="21" fillId="23" borderId="21" xfId="0" applyFont="1" applyFill="1" applyBorder="1" applyAlignment="1">
      <alignment horizontal="left" vertical="center" wrapText="1"/>
    </xf>
    <xf numFmtId="0" fontId="23" fillId="23" borderId="21" xfId="0" applyFont="1" applyFill="1" applyBorder="1" applyAlignment="1">
      <alignment horizontal="left" vertical="center"/>
    </xf>
    <xf numFmtId="2" fontId="21" fillId="23" borderId="21" xfId="0" applyNumberFormat="1" applyFont="1" applyFill="1" applyBorder="1" applyAlignment="1">
      <alignment horizontal="left" vertical="center"/>
    </xf>
    <xf numFmtId="2" fontId="21" fillId="23" borderId="21" xfId="0" applyNumberFormat="1" applyFont="1" applyFill="1" applyBorder="1" applyAlignment="1">
      <alignment horizontal="center" vertical="center" wrapText="1"/>
    </xf>
    <xf numFmtId="49" fontId="21" fillId="23" borderId="21" xfId="0" applyNumberFormat="1" applyFont="1" applyFill="1" applyBorder="1" applyAlignment="1">
      <alignment horizontal="center" vertical="center" wrapText="1"/>
    </xf>
    <xf numFmtId="178" fontId="21" fillId="23" borderId="21" xfId="0" applyNumberFormat="1" applyFont="1" applyFill="1" applyBorder="1" applyAlignment="1">
      <alignment horizontal="center" vertical="center" wrapText="1"/>
    </xf>
    <xf numFmtId="1" fontId="21" fillId="23" borderId="21" xfId="0" applyNumberFormat="1" applyFont="1" applyFill="1" applyBorder="1" applyAlignment="1">
      <alignment horizontal="center" vertical="center" wrapText="1"/>
    </xf>
    <xf numFmtId="0" fontId="0" fillId="24" borderId="0" xfId="0" applyFill="1" applyAlignment="1">
      <alignment vertical="top"/>
    </xf>
    <xf numFmtId="49" fontId="21" fillId="24" borderId="0" xfId="0" applyNumberFormat="1" applyFont="1" applyFill="1" applyAlignment="1">
      <alignment horizontal="left" vertical="top"/>
    </xf>
    <xf numFmtId="0" fontId="21" fillId="24" borderId="0" xfId="0" applyFont="1" applyFill="1" applyAlignment="1">
      <alignment horizontal="left" vertical="top" wrapText="1"/>
    </xf>
    <xf numFmtId="0" fontId="22" fillId="24" borderId="0" xfId="0" applyFont="1" applyFill="1" applyAlignment="1">
      <alignment vertical="top" wrapText="1"/>
    </xf>
    <xf numFmtId="0" fontId="25" fillId="24" borderId="0" xfId="0" applyFont="1" applyFill="1" applyAlignment="1">
      <alignment horizontal="left" vertical="top"/>
    </xf>
    <xf numFmtId="2" fontId="22" fillId="24" borderId="0" xfId="97" applyNumberFormat="1" applyFont="1" applyFill="1" applyAlignment="1">
      <alignment horizontal="left" vertical="top"/>
      <protection/>
    </xf>
    <xf numFmtId="2" fontId="22" fillId="24" borderId="0" xfId="0" applyNumberFormat="1" applyFont="1" applyFill="1" applyAlignment="1">
      <alignment horizontal="center" vertical="top" wrapText="1"/>
    </xf>
    <xf numFmtId="1" fontId="22" fillId="24" borderId="0" xfId="0" applyNumberFormat="1" applyFont="1" applyFill="1" applyAlignment="1">
      <alignment horizontal="right" vertical="top" wrapText="1"/>
    </xf>
    <xf numFmtId="178" fontId="22" fillId="24" borderId="0" xfId="0" applyNumberFormat="1" applyFont="1" applyFill="1" applyAlignment="1">
      <alignment vertical="top" wrapText="1"/>
    </xf>
    <xf numFmtId="178" fontId="22" fillId="24" borderId="0" xfId="0" applyNumberFormat="1" applyFont="1" applyFill="1" applyAlignment="1">
      <alignment horizontal="right" vertical="top" wrapText="1"/>
    </xf>
    <xf numFmtId="2" fontId="22" fillId="24" borderId="0" xfId="0" applyNumberFormat="1" applyFont="1" applyFill="1" applyAlignment="1">
      <alignment horizontal="right" vertical="top" wrapText="1"/>
    </xf>
    <xf numFmtId="179" fontId="22" fillId="24" borderId="0" xfId="0" applyNumberFormat="1" applyFont="1" applyFill="1" applyAlignment="1">
      <alignment horizontal="right" vertical="top" wrapText="1"/>
    </xf>
    <xf numFmtId="2" fontId="22" fillId="24" borderId="0" xfId="0" applyNumberFormat="1" applyFont="1" applyFill="1" applyAlignment="1">
      <alignment vertical="top" wrapText="1"/>
    </xf>
    <xf numFmtId="0" fontId="21" fillId="24" borderId="0" xfId="0" applyFont="1" applyFill="1" applyAlignment="1">
      <alignment horizontal="left" vertical="top"/>
    </xf>
    <xf numFmtId="0" fontId="25" fillId="24" borderId="0" xfId="0" applyFont="1" applyFill="1" applyAlignment="1">
      <alignment vertical="top"/>
    </xf>
    <xf numFmtId="2" fontId="22" fillId="24" borderId="0" xfId="0" applyNumberFormat="1" applyFont="1" applyFill="1" applyAlignment="1">
      <alignment horizontal="left" vertical="top"/>
    </xf>
    <xf numFmtId="178" fontId="25" fillId="24" borderId="0" xfId="0" applyNumberFormat="1" applyFont="1" applyFill="1" applyAlignment="1">
      <alignment vertical="top" wrapText="1"/>
    </xf>
    <xf numFmtId="1" fontId="25" fillId="24" borderId="0" xfId="0" applyNumberFormat="1" applyFont="1" applyFill="1" applyAlignment="1">
      <alignment horizontal="right" vertical="top" wrapText="1"/>
    </xf>
    <xf numFmtId="2" fontId="25" fillId="24" borderId="0" xfId="0" applyNumberFormat="1" applyFont="1" applyFill="1" applyAlignment="1">
      <alignment horizontal="right" vertical="top" wrapText="1"/>
    </xf>
    <xf numFmtId="2" fontId="25" fillId="24" borderId="0" xfId="0" applyNumberFormat="1" applyFont="1" applyFill="1" applyAlignment="1">
      <alignment vertical="top" wrapText="1"/>
    </xf>
    <xf numFmtId="178" fontId="25" fillId="24" borderId="0" xfId="0" applyNumberFormat="1" applyFont="1" applyFill="1" applyAlignment="1">
      <alignment horizontal="right" vertical="top" wrapText="1"/>
    </xf>
    <xf numFmtId="1" fontId="21" fillId="24" borderId="0" xfId="90" applyNumberFormat="1" applyFont="1" applyFill="1" applyAlignment="1">
      <alignment horizontal="left" vertical="top" wrapText="1"/>
      <protection/>
    </xf>
    <xf numFmtId="1" fontId="22" fillId="24" borderId="0" xfId="90" applyNumberFormat="1" applyFont="1" applyFill="1" applyAlignment="1">
      <alignment vertical="top" wrapText="1"/>
      <protection/>
    </xf>
    <xf numFmtId="1" fontId="25" fillId="24" borderId="0" xfId="90" applyNumberFormat="1" applyFont="1" applyFill="1" applyAlignment="1">
      <alignment vertical="top"/>
      <protection/>
    </xf>
    <xf numFmtId="2" fontId="22" fillId="24" borderId="0" xfId="90" applyNumberFormat="1" applyFont="1" applyFill="1" applyAlignment="1">
      <alignment horizontal="left" vertical="top"/>
      <protection/>
    </xf>
    <xf numFmtId="1" fontId="22" fillId="24" borderId="0" xfId="90" applyNumberFormat="1" applyFont="1" applyFill="1" applyAlignment="1">
      <alignment horizontal="right" vertical="top" wrapText="1"/>
      <protection/>
    </xf>
    <xf numFmtId="178" fontId="22" fillId="24" borderId="0" xfId="90" applyNumberFormat="1" applyFont="1" applyFill="1" applyAlignment="1">
      <alignment vertical="top" wrapText="1"/>
      <protection/>
    </xf>
    <xf numFmtId="178" fontId="22" fillId="24" borderId="0" xfId="89" applyNumberFormat="1" applyFont="1" applyFill="1" applyAlignment="1">
      <alignment horizontal="right" vertical="top" wrapText="1"/>
      <protection/>
    </xf>
    <xf numFmtId="178" fontId="22" fillId="24" borderId="0" xfId="97" applyNumberFormat="1" applyFont="1" applyFill="1" applyAlignment="1">
      <alignment horizontal="right" vertical="top" wrapText="1"/>
      <protection/>
    </xf>
    <xf numFmtId="1" fontId="22" fillId="24" borderId="0" xfId="97" applyNumberFormat="1" applyFont="1" applyFill="1" applyAlignment="1">
      <alignment horizontal="right" vertical="top" wrapText="1"/>
      <protection/>
    </xf>
    <xf numFmtId="2" fontId="22" fillId="24" borderId="0" xfId="97" applyNumberFormat="1" applyFont="1" applyFill="1" applyAlignment="1">
      <alignment horizontal="right" vertical="top" wrapText="1"/>
      <protection/>
    </xf>
    <xf numFmtId="2" fontId="22" fillId="24" borderId="0" xfId="97" applyNumberFormat="1" applyFont="1" applyFill="1" applyAlignment="1">
      <alignment vertical="top" wrapText="1"/>
      <protection/>
    </xf>
    <xf numFmtId="2" fontId="55" fillId="24" borderId="0" xfId="0" applyNumberFormat="1" applyFont="1" applyFill="1" applyAlignment="1">
      <alignment horizontal="right" vertical="top" wrapText="1"/>
    </xf>
    <xf numFmtId="1" fontId="21" fillId="24" borderId="0" xfId="0" applyNumberFormat="1" applyFont="1" applyFill="1" applyAlignment="1">
      <alignment horizontal="left" vertical="top" wrapText="1"/>
    </xf>
    <xf numFmtId="1" fontId="25" fillId="24" borderId="0" xfId="0" applyNumberFormat="1" applyFont="1" applyFill="1" applyAlignment="1">
      <alignment vertical="top"/>
    </xf>
    <xf numFmtId="1" fontId="22" fillId="24" borderId="0" xfId="0" applyNumberFormat="1" applyFont="1" applyFill="1" applyAlignment="1">
      <alignment horizontal="left" vertical="top"/>
    </xf>
    <xf numFmtId="1" fontId="22" fillId="24" borderId="0" xfId="0" applyNumberFormat="1" applyFont="1" applyFill="1" applyAlignment="1">
      <alignment vertical="top" wrapText="1"/>
    </xf>
    <xf numFmtId="0" fontId="22" fillId="24" borderId="0" xfId="0" applyFont="1" applyFill="1" applyAlignment="1">
      <alignment vertical="top"/>
    </xf>
    <xf numFmtId="0" fontId="0" fillId="24" borderId="16" xfId="0" applyFill="1" applyBorder="1" applyAlignment="1">
      <alignment vertical="top"/>
    </xf>
    <xf numFmtId="0" fontId="21" fillId="24" borderId="17" xfId="0" applyFont="1" applyFill="1" applyBorder="1" applyAlignment="1">
      <alignment horizontal="left" vertical="top"/>
    </xf>
    <xf numFmtId="0" fontId="21" fillId="24" borderId="17" xfId="0" applyFont="1" applyFill="1" applyBorder="1" applyAlignment="1">
      <alignment horizontal="left" vertical="top" wrapText="1"/>
    </xf>
    <xf numFmtId="0" fontId="22" fillId="24" borderId="17" xfId="0" applyFont="1" applyFill="1" applyBorder="1" applyAlignment="1">
      <alignment vertical="top" wrapText="1"/>
    </xf>
    <xf numFmtId="0" fontId="25" fillId="24" borderId="17" xfId="0" applyFont="1" applyFill="1" applyBorder="1" applyAlignment="1">
      <alignment vertical="top"/>
    </xf>
    <xf numFmtId="2" fontId="22" fillId="24" borderId="17" xfId="0" applyNumberFormat="1" applyFont="1" applyFill="1" applyBorder="1" applyAlignment="1">
      <alignment horizontal="left" vertical="top"/>
    </xf>
    <xf numFmtId="2" fontId="22" fillId="24" borderId="17" xfId="0" applyNumberFormat="1" applyFont="1" applyFill="1" applyBorder="1" applyAlignment="1">
      <alignment horizontal="center" vertical="top" wrapText="1"/>
    </xf>
    <xf numFmtId="1" fontId="22" fillId="24" borderId="17" xfId="0" applyNumberFormat="1" applyFont="1" applyFill="1" applyBorder="1" applyAlignment="1">
      <alignment horizontal="right" vertical="top" wrapText="1"/>
    </xf>
    <xf numFmtId="178" fontId="22" fillId="24" borderId="17" xfId="0" applyNumberFormat="1" applyFont="1" applyFill="1" applyBorder="1" applyAlignment="1">
      <alignment vertical="top" wrapText="1"/>
    </xf>
    <xf numFmtId="2" fontId="22" fillId="24" borderId="17" xfId="0" applyNumberFormat="1" applyFont="1" applyFill="1" applyBorder="1" applyAlignment="1">
      <alignment vertical="top" wrapText="1"/>
    </xf>
    <xf numFmtId="178" fontId="22" fillId="24" borderId="17" xfId="0" applyNumberFormat="1" applyFont="1" applyFill="1" applyBorder="1" applyAlignment="1">
      <alignment horizontal="right" vertical="top" wrapText="1"/>
    </xf>
    <xf numFmtId="2" fontId="22" fillId="24" borderId="17" xfId="0" applyNumberFormat="1" applyFont="1" applyFill="1" applyBorder="1" applyAlignment="1">
      <alignment horizontal="right" vertical="top" wrapText="1"/>
    </xf>
    <xf numFmtId="179" fontId="22" fillId="24" borderId="17" xfId="0" applyNumberFormat="1" applyFont="1" applyFill="1" applyBorder="1" applyAlignment="1">
      <alignment vertical="top" wrapText="1"/>
    </xf>
    <xf numFmtId="179" fontId="22" fillId="24" borderId="17" xfId="0" applyNumberFormat="1" applyFont="1" applyFill="1" applyBorder="1" applyAlignment="1">
      <alignment horizontal="right" vertical="top" wrapText="1"/>
    </xf>
    <xf numFmtId="2" fontId="22" fillId="24" borderId="18" xfId="0" applyNumberFormat="1" applyFont="1" applyFill="1" applyBorder="1" applyAlignment="1">
      <alignment horizontal="right" vertical="top" wrapText="1"/>
    </xf>
    <xf numFmtId="179" fontId="22" fillId="24" borderId="0" xfId="0" applyNumberFormat="1" applyFont="1" applyFill="1" applyAlignment="1">
      <alignment vertical="top" wrapText="1"/>
    </xf>
    <xf numFmtId="0" fontId="21" fillId="24" borderId="0" xfId="0" applyFont="1" applyFill="1" applyAlignment="1">
      <alignment vertical="top"/>
    </xf>
    <xf numFmtId="0" fontId="56" fillId="24" borderId="0" xfId="0" applyFont="1" applyFill="1" applyAlignment="1">
      <alignment horizontal="left" vertical="top" wrapText="1"/>
    </xf>
    <xf numFmtId="1" fontId="22" fillId="24" borderId="17" xfId="0" applyNumberFormat="1" applyFont="1" applyFill="1" applyBorder="1" applyAlignment="1">
      <alignment horizontal="left" vertical="top"/>
    </xf>
    <xf numFmtId="1" fontId="56" fillId="24" borderId="17" xfId="0" applyNumberFormat="1" applyFont="1" applyFill="1" applyBorder="1" applyAlignment="1">
      <alignment horizontal="left" vertical="top" wrapText="1"/>
    </xf>
    <xf numFmtId="1" fontId="22" fillId="24" borderId="17" xfId="0" applyNumberFormat="1" applyFont="1" applyFill="1" applyBorder="1" applyAlignment="1">
      <alignment vertical="top" wrapText="1"/>
    </xf>
    <xf numFmtId="1" fontId="25" fillId="24" borderId="17" xfId="0" applyNumberFormat="1" applyFont="1" applyFill="1" applyBorder="1" applyAlignment="1">
      <alignment vertical="top"/>
    </xf>
    <xf numFmtId="1" fontId="22" fillId="24" borderId="17" xfId="0" applyNumberFormat="1" applyFont="1" applyFill="1" applyBorder="1" applyAlignment="1">
      <alignment horizontal="center" vertical="top" wrapText="1"/>
    </xf>
    <xf numFmtId="1" fontId="22" fillId="24" borderId="17" xfId="0" applyNumberFormat="1" applyFont="1" applyFill="1" applyBorder="1" applyAlignment="1" quotePrefix="1">
      <alignment horizontal="right" vertical="top" wrapText="1"/>
    </xf>
    <xf numFmtId="179" fontId="22" fillId="24" borderId="18" xfId="0" applyNumberFormat="1" applyFont="1" applyFill="1" applyBorder="1" applyAlignment="1">
      <alignment horizontal="right" vertical="top" wrapText="1"/>
    </xf>
    <xf numFmtId="2" fontId="22" fillId="24" borderId="0" xfId="0" applyNumberFormat="1" applyFont="1" applyFill="1" applyAlignment="1">
      <alignment horizontal="center" vertical="top"/>
    </xf>
    <xf numFmtId="1" fontId="22" fillId="24" borderId="0" xfId="0" applyNumberFormat="1" applyFont="1" applyFill="1" applyAlignment="1">
      <alignment horizontal="right" vertical="top"/>
    </xf>
    <xf numFmtId="178" fontId="22" fillId="24" borderId="0" xfId="0" applyNumberFormat="1" applyFont="1" applyFill="1" applyAlignment="1">
      <alignment vertical="top"/>
    </xf>
    <xf numFmtId="1" fontId="22" fillId="24" borderId="0" xfId="0" applyNumberFormat="1" applyFont="1" applyFill="1" applyAlignment="1">
      <alignment vertical="top"/>
    </xf>
    <xf numFmtId="178" fontId="22" fillId="24" borderId="0" xfId="0" applyNumberFormat="1" applyFont="1" applyFill="1" applyAlignment="1">
      <alignment horizontal="right" vertical="top"/>
    </xf>
    <xf numFmtId="179" fontId="22" fillId="24" borderId="0" xfId="0" applyNumberFormat="1" applyFont="1" applyFill="1" applyAlignment="1">
      <alignment horizontal="right" vertical="top"/>
    </xf>
    <xf numFmtId="179" fontId="22" fillId="24" borderId="0" xfId="0" applyNumberFormat="1" applyFont="1" applyFill="1" applyAlignment="1">
      <alignment vertical="top"/>
    </xf>
    <xf numFmtId="2" fontId="31" fillId="24" borderId="0" xfId="0" applyNumberFormat="1" applyFont="1" applyFill="1" applyAlignment="1">
      <alignment horizontal="left" vertical="top"/>
    </xf>
    <xf numFmtId="1" fontId="22" fillId="24" borderId="0" xfId="0" applyNumberFormat="1" applyFont="1" applyFill="1" applyAlignment="1" quotePrefix="1">
      <alignment horizontal="right" vertical="top" wrapText="1"/>
    </xf>
    <xf numFmtId="0" fontId="0" fillId="24" borderId="19" xfId="0" applyFill="1" applyBorder="1" applyAlignment="1">
      <alignment vertical="top"/>
    </xf>
    <xf numFmtId="0" fontId="21" fillId="24" borderId="19" xfId="0" applyFont="1" applyFill="1" applyBorder="1" applyAlignment="1">
      <alignment horizontal="left" vertical="top"/>
    </xf>
    <xf numFmtId="0" fontId="21" fillId="24" borderId="19" xfId="0" applyFont="1" applyFill="1" applyBorder="1" applyAlignment="1">
      <alignment horizontal="left" vertical="top" wrapText="1"/>
    </xf>
    <xf numFmtId="0" fontId="22" fillId="24" borderId="19" xfId="0" applyFont="1" applyFill="1" applyBorder="1" applyAlignment="1">
      <alignment vertical="top" wrapText="1"/>
    </xf>
    <xf numFmtId="0" fontId="25" fillId="24" borderId="19" xfId="0" applyFont="1" applyFill="1" applyBorder="1" applyAlignment="1">
      <alignment vertical="top"/>
    </xf>
    <xf numFmtId="2" fontId="22" fillId="24" borderId="19" xfId="0" applyNumberFormat="1" applyFont="1" applyFill="1" applyBorder="1" applyAlignment="1">
      <alignment horizontal="left" vertical="top"/>
    </xf>
    <xf numFmtId="2" fontId="22" fillId="24" borderId="19" xfId="0" applyNumberFormat="1" applyFont="1" applyFill="1" applyBorder="1" applyAlignment="1">
      <alignment horizontal="center" vertical="top" wrapText="1"/>
    </xf>
    <xf numFmtId="1" fontId="22" fillId="24" borderId="19" xfId="0" applyNumberFormat="1" applyFont="1" applyFill="1" applyBorder="1" applyAlignment="1">
      <alignment horizontal="right" vertical="top" wrapText="1"/>
    </xf>
    <xf numFmtId="0" fontId="0" fillId="0" borderId="19" xfId="0" applyFont="1" applyBorder="1" applyAlignment="1">
      <alignment vertical="top"/>
    </xf>
    <xf numFmtId="180" fontId="22" fillId="24" borderId="0" xfId="0" applyNumberFormat="1" applyFont="1" applyFill="1" applyAlignment="1">
      <alignment horizontal="right" vertical="top"/>
    </xf>
    <xf numFmtId="0" fontId="22" fillId="24" borderId="19" xfId="0" applyFont="1" applyFill="1" applyBorder="1" applyAlignment="1">
      <alignment vertical="top"/>
    </xf>
    <xf numFmtId="49" fontId="22" fillId="0" borderId="0" xfId="0" applyNumberFormat="1" applyFont="1" applyAlignment="1">
      <alignment vertical="top"/>
    </xf>
    <xf numFmtId="0" fontId="0" fillId="25" borderId="22" xfId="0" applyFill="1" applyBorder="1" applyAlignment="1">
      <alignment vertical="top"/>
    </xf>
    <xf numFmtId="49" fontId="21" fillId="25" borderId="22" xfId="0" applyNumberFormat="1" applyFont="1" applyFill="1" applyBorder="1" applyAlignment="1">
      <alignment horizontal="left" vertical="top"/>
    </xf>
    <xf numFmtId="0" fontId="21" fillId="25" borderId="22" xfId="0" applyFont="1" applyFill="1" applyBorder="1" applyAlignment="1">
      <alignment horizontal="left" vertical="top" wrapText="1"/>
    </xf>
    <xf numFmtId="0" fontId="22" fillId="25" borderId="22" xfId="0" applyFont="1" applyFill="1" applyBorder="1" applyAlignment="1">
      <alignment vertical="top" wrapText="1"/>
    </xf>
    <xf numFmtId="0" fontId="25" fillId="25" borderId="22" xfId="0" applyFont="1" applyFill="1" applyBorder="1" applyAlignment="1">
      <alignment horizontal="left" vertical="top"/>
    </xf>
    <xf numFmtId="2" fontId="22" fillId="25" borderId="22" xfId="97" applyNumberFormat="1" applyFont="1" applyFill="1" applyBorder="1" applyAlignment="1">
      <alignment horizontal="left" vertical="top"/>
      <protection/>
    </xf>
    <xf numFmtId="2" fontId="22" fillId="25" borderId="22" xfId="0" applyNumberFormat="1" applyFont="1" applyFill="1" applyBorder="1" applyAlignment="1">
      <alignment horizontal="center" vertical="top" wrapText="1"/>
    </xf>
    <xf numFmtId="1" fontId="22" fillId="25" borderId="22" xfId="0" applyNumberFormat="1" applyFont="1" applyFill="1" applyBorder="1" applyAlignment="1">
      <alignment horizontal="right" vertical="top" wrapText="1"/>
    </xf>
    <xf numFmtId="178" fontId="22" fillId="25" borderId="22" xfId="0" applyNumberFormat="1" applyFont="1" applyFill="1" applyBorder="1" applyAlignment="1">
      <alignment vertical="top" wrapText="1"/>
    </xf>
    <xf numFmtId="178" fontId="22" fillId="25" borderId="22" xfId="0" applyNumberFormat="1" applyFont="1" applyFill="1" applyBorder="1" applyAlignment="1">
      <alignment horizontal="right" vertical="top" wrapText="1"/>
    </xf>
    <xf numFmtId="2" fontId="22" fillId="25" borderId="22" xfId="0" applyNumberFormat="1" applyFont="1" applyFill="1" applyBorder="1" applyAlignment="1">
      <alignment horizontal="right" vertical="top" wrapText="1"/>
    </xf>
    <xf numFmtId="2" fontId="22" fillId="25" borderId="22" xfId="0" applyNumberFormat="1" applyFont="1" applyFill="1" applyBorder="1" applyAlignment="1">
      <alignment vertical="top" wrapText="1"/>
    </xf>
    <xf numFmtId="0" fontId="22" fillId="25" borderId="22" xfId="0" applyFont="1" applyFill="1" applyBorder="1" applyAlignment="1">
      <alignment horizontal="right" vertical="top"/>
    </xf>
    <xf numFmtId="0" fontId="21" fillId="25" borderId="22" xfId="0" applyFont="1" applyFill="1" applyBorder="1" applyAlignment="1">
      <alignment horizontal="left" vertical="top"/>
    </xf>
    <xf numFmtId="0" fontId="25" fillId="25" borderId="22" xfId="0" applyFont="1" applyFill="1" applyBorder="1" applyAlignment="1">
      <alignment vertical="top"/>
    </xf>
    <xf numFmtId="2" fontId="22" fillId="25" borderId="22" xfId="0" applyNumberFormat="1" applyFont="1" applyFill="1" applyBorder="1" applyAlignment="1">
      <alignment horizontal="left" vertical="top"/>
    </xf>
    <xf numFmtId="178" fontId="25" fillId="25" borderId="22" xfId="0" applyNumberFormat="1" applyFont="1" applyFill="1" applyBorder="1" applyAlignment="1">
      <alignment vertical="top" wrapText="1"/>
    </xf>
    <xf numFmtId="1" fontId="25" fillId="25" borderId="22" xfId="0" applyNumberFormat="1" applyFont="1" applyFill="1" applyBorder="1" applyAlignment="1">
      <alignment horizontal="right" vertical="top" wrapText="1"/>
    </xf>
    <xf numFmtId="2" fontId="25" fillId="25" borderId="22" xfId="0" applyNumberFormat="1" applyFont="1" applyFill="1" applyBorder="1" applyAlignment="1">
      <alignment horizontal="right" vertical="top" wrapText="1"/>
    </xf>
    <xf numFmtId="2" fontId="25" fillId="25" borderId="22" xfId="0" applyNumberFormat="1" applyFont="1" applyFill="1" applyBorder="1" applyAlignment="1">
      <alignment vertical="top" wrapText="1"/>
    </xf>
    <xf numFmtId="178" fontId="25" fillId="25" borderId="22" xfId="0" applyNumberFormat="1" applyFont="1" applyFill="1" applyBorder="1" applyAlignment="1">
      <alignment horizontal="right" vertical="top" wrapText="1"/>
    </xf>
    <xf numFmtId="1" fontId="21" fillId="25" borderId="22" xfId="90" applyNumberFormat="1" applyFont="1" applyFill="1" applyBorder="1" applyAlignment="1">
      <alignment horizontal="left" vertical="top" wrapText="1"/>
      <protection/>
    </xf>
    <xf numFmtId="1" fontId="22" fillId="25" borderId="22" xfId="90" applyNumberFormat="1" applyFont="1" applyFill="1" applyBorder="1" applyAlignment="1">
      <alignment vertical="top" wrapText="1"/>
      <protection/>
    </xf>
    <xf numFmtId="1" fontId="25" fillId="25" borderId="22" xfId="90" applyNumberFormat="1" applyFont="1" applyFill="1" applyBorder="1" applyAlignment="1">
      <alignment vertical="top"/>
      <protection/>
    </xf>
    <xf numFmtId="2" fontId="22" fillId="25" borderId="22" xfId="90" applyNumberFormat="1" applyFont="1" applyFill="1" applyBorder="1" applyAlignment="1">
      <alignment horizontal="left" vertical="top"/>
      <protection/>
    </xf>
    <xf numFmtId="1" fontId="22" fillId="25" borderId="22" xfId="90" applyNumberFormat="1" applyFont="1" applyFill="1" applyBorder="1" applyAlignment="1">
      <alignment horizontal="right" vertical="top" wrapText="1"/>
      <protection/>
    </xf>
    <xf numFmtId="178" fontId="22" fillId="25" borderId="22" xfId="90" applyNumberFormat="1" applyFont="1" applyFill="1" applyBorder="1" applyAlignment="1">
      <alignment vertical="top" wrapText="1"/>
      <protection/>
    </xf>
    <xf numFmtId="178" fontId="22" fillId="25" borderId="22" xfId="89" applyNumberFormat="1" applyFont="1" applyFill="1" applyBorder="1" applyAlignment="1">
      <alignment horizontal="right" vertical="top" wrapText="1"/>
      <protection/>
    </xf>
    <xf numFmtId="178" fontId="22" fillId="25" borderId="22" xfId="97" applyNumberFormat="1" applyFont="1" applyFill="1" applyBorder="1" applyAlignment="1">
      <alignment horizontal="right" vertical="top" wrapText="1"/>
      <protection/>
    </xf>
    <xf numFmtId="1" fontId="22" fillId="25" borderId="22" xfId="97" applyNumberFormat="1" applyFont="1" applyFill="1" applyBorder="1" applyAlignment="1">
      <alignment horizontal="right" vertical="top" wrapText="1"/>
      <protection/>
    </xf>
    <xf numFmtId="2" fontId="22" fillId="25" borderId="22" xfId="97" applyNumberFormat="1" applyFont="1" applyFill="1" applyBorder="1" applyAlignment="1">
      <alignment horizontal="right" vertical="top" wrapText="1"/>
      <protection/>
    </xf>
    <xf numFmtId="2" fontId="22" fillId="25" borderId="22" xfId="97" applyNumberFormat="1" applyFont="1" applyFill="1" applyBorder="1" applyAlignment="1">
      <alignment vertical="top" wrapText="1"/>
      <protection/>
    </xf>
    <xf numFmtId="2" fontId="55" fillId="25" borderId="22" xfId="0" applyNumberFormat="1" applyFont="1" applyFill="1" applyBorder="1" applyAlignment="1">
      <alignment horizontal="right" vertical="top" wrapText="1"/>
    </xf>
    <xf numFmtId="0" fontId="22" fillId="25" borderId="22" xfId="0" applyFont="1" applyFill="1" applyBorder="1" applyAlignment="1">
      <alignment vertical="top"/>
    </xf>
    <xf numFmtId="1" fontId="21" fillId="25" borderId="22" xfId="0" applyNumberFormat="1" applyFont="1" applyFill="1" applyBorder="1" applyAlignment="1">
      <alignment horizontal="left" vertical="top" wrapText="1"/>
    </xf>
    <xf numFmtId="1" fontId="25" fillId="25" borderId="22" xfId="0" applyNumberFormat="1" applyFont="1" applyFill="1" applyBorder="1" applyAlignment="1">
      <alignment vertical="top"/>
    </xf>
    <xf numFmtId="1" fontId="22" fillId="25" borderId="22" xfId="0" applyNumberFormat="1" applyFont="1" applyFill="1" applyBorder="1" applyAlignment="1">
      <alignment horizontal="left" vertical="top"/>
    </xf>
    <xf numFmtId="1" fontId="22" fillId="25" borderId="22" xfId="0" applyNumberFormat="1" applyFont="1" applyFill="1" applyBorder="1" applyAlignment="1">
      <alignment vertical="top" wrapText="1"/>
    </xf>
    <xf numFmtId="1" fontId="55" fillId="25" borderId="22" xfId="0" applyNumberFormat="1" applyFont="1" applyFill="1" applyBorder="1" applyAlignment="1">
      <alignment horizontal="right" vertical="top" wrapText="1"/>
    </xf>
    <xf numFmtId="0" fontId="22" fillId="25" borderId="22" xfId="0" applyFont="1" applyFill="1" applyBorder="1" applyAlignment="1">
      <alignment horizontal="right" vertical="top" wrapText="1"/>
    </xf>
    <xf numFmtId="179" fontId="22" fillId="25" borderId="22" xfId="0" applyNumberFormat="1" applyFont="1" applyFill="1" applyBorder="1" applyAlignment="1">
      <alignment vertical="top" wrapText="1"/>
    </xf>
    <xf numFmtId="179" fontId="22" fillId="25" borderId="22" xfId="0" applyNumberFormat="1" applyFont="1" applyFill="1" applyBorder="1" applyAlignment="1">
      <alignment horizontal="right" vertical="top" wrapText="1"/>
    </xf>
    <xf numFmtId="0" fontId="21" fillId="25" borderId="22" xfId="0" applyFont="1" applyFill="1" applyBorder="1" applyAlignment="1">
      <alignment vertical="top"/>
    </xf>
    <xf numFmtId="0" fontId="56" fillId="25" borderId="22" xfId="0" applyFont="1" applyFill="1" applyBorder="1" applyAlignment="1">
      <alignment horizontal="left" vertical="top" wrapText="1"/>
    </xf>
    <xf numFmtId="1" fontId="22" fillId="25" borderId="22" xfId="0" applyNumberFormat="1" applyFont="1" applyFill="1" applyBorder="1" applyAlignment="1">
      <alignment vertical="top"/>
    </xf>
    <xf numFmtId="1" fontId="56" fillId="25" borderId="22" xfId="0" applyNumberFormat="1" applyFont="1" applyFill="1" applyBorder="1" applyAlignment="1">
      <alignment horizontal="left" vertical="top" wrapText="1"/>
    </xf>
    <xf numFmtId="1" fontId="22" fillId="25" borderId="22" xfId="0" applyNumberFormat="1" applyFont="1" applyFill="1" applyBorder="1" applyAlignment="1">
      <alignment horizontal="center" vertical="top" wrapText="1"/>
    </xf>
    <xf numFmtId="1" fontId="22" fillId="25" borderId="22" xfId="0" applyNumberFormat="1" applyFont="1" applyFill="1" applyBorder="1" applyAlignment="1" quotePrefix="1">
      <alignment horizontal="right" vertical="top" wrapText="1"/>
    </xf>
    <xf numFmtId="2" fontId="22" fillId="25" borderId="22" xfId="0" applyNumberFormat="1" applyFont="1" applyFill="1" applyBorder="1" applyAlignment="1">
      <alignment horizontal="center" vertical="top"/>
    </xf>
    <xf numFmtId="1" fontId="22" fillId="25" borderId="22" xfId="0" applyNumberFormat="1" applyFont="1" applyFill="1" applyBorder="1" applyAlignment="1">
      <alignment horizontal="right" vertical="top"/>
    </xf>
    <xf numFmtId="178" fontId="22" fillId="25" borderId="22" xfId="0" applyNumberFormat="1" applyFont="1" applyFill="1" applyBorder="1" applyAlignment="1">
      <alignment vertical="top"/>
    </xf>
    <xf numFmtId="2" fontId="22" fillId="25" borderId="22" xfId="0" applyNumberFormat="1" applyFont="1" applyFill="1" applyBorder="1" applyAlignment="1">
      <alignment vertical="top"/>
    </xf>
    <xf numFmtId="178" fontId="22" fillId="25" borderId="22" xfId="0" applyNumberFormat="1" applyFont="1" applyFill="1" applyBorder="1" applyAlignment="1">
      <alignment horizontal="right" vertical="top"/>
    </xf>
    <xf numFmtId="2" fontId="22" fillId="25" borderId="22" xfId="0" applyNumberFormat="1" applyFont="1" applyFill="1" applyBorder="1" applyAlignment="1">
      <alignment horizontal="right" vertical="top"/>
    </xf>
    <xf numFmtId="179" fontId="22" fillId="25" borderId="22" xfId="0" applyNumberFormat="1" applyFont="1" applyFill="1" applyBorder="1" applyAlignment="1">
      <alignment horizontal="right" vertical="top"/>
    </xf>
    <xf numFmtId="179" fontId="22" fillId="25" borderId="22" xfId="0" applyNumberFormat="1" applyFont="1" applyFill="1" applyBorder="1" applyAlignment="1">
      <alignment vertical="top"/>
    </xf>
    <xf numFmtId="0" fontId="37" fillId="0" borderId="0" xfId="0" applyFont="1" applyAlignment="1">
      <alignment horizontal="center"/>
    </xf>
    <xf numFmtId="0" fontId="36" fillId="0" borderId="0" xfId="0" applyFont="1" applyAlignment="1">
      <alignment horizontal="center"/>
    </xf>
    <xf numFmtId="0" fontId="35" fillId="0" borderId="0" xfId="84" applyFont="1" applyAlignment="1" applyProtection="1">
      <alignment/>
      <protection/>
    </xf>
    <xf numFmtId="0" fontId="34" fillId="0" borderId="0" xfId="0" applyFont="1" applyAlignment="1">
      <alignment/>
    </xf>
    <xf numFmtId="0" fontId="38" fillId="25" borderId="22" xfId="0" applyFont="1" applyFill="1" applyBorder="1" applyAlignment="1">
      <alignment horizontal="left" vertical="top"/>
    </xf>
    <xf numFmtId="1" fontId="38" fillId="25" borderId="22" xfId="0" applyNumberFormat="1" applyFont="1" applyFill="1" applyBorder="1" applyAlignment="1">
      <alignment horizontal="left" vertical="top"/>
    </xf>
    <xf numFmtId="1" fontId="39" fillId="25" borderId="22" xfId="0" applyNumberFormat="1" applyFont="1" applyFill="1" applyBorder="1" applyAlignment="1">
      <alignment horizontal="left" vertical="top" wrapText="1"/>
    </xf>
    <xf numFmtId="1" fontId="38" fillId="25" borderId="22" xfId="0" applyNumberFormat="1" applyFont="1" applyFill="1" applyBorder="1" applyAlignment="1">
      <alignment horizontal="left" vertical="top" wrapText="1"/>
    </xf>
    <xf numFmtId="1" fontId="40" fillId="25" borderId="22" xfId="0" applyNumberFormat="1" applyFont="1" applyFill="1" applyBorder="1" applyAlignment="1">
      <alignment horizontal="left" vertical="top"/>
    </xf>
    <xf numFmtId="1" fontId="39" fillId="25" borderId="22" xfId="0" applyNumberFormat="1" applyFont="1" applyFill="1" applyBorder="1" applyAlignment="1">
      <alignment horizontal="left" vertical="top"/>
    </xf>
    <xf numFmtId="0" fontId="38" fillId="24" borderId="0" xfId="0" applyFont="1" applyFill="1" applyAlignment="1">
      <alignment horizontal="left" vertical="top"/>
    </xf>
    <xf numFmtId="1" fontId="39" fillId="24" borderId="0" xfId="0" applyNumberFormat="1" applyFont="1" applyFill="1" applyAlignment="1">
      <alignment horizontal="left" vertical="top"/>
    </xf>
    <xf numFmtId="1" fontId="38" fillId="24" borderId="0" xfId="0" applyNumberFormat="1" applyFont="1" applyFill="1" applyAlignment="1">
      <alignment horizontal="left" vertical="top" wrapText="1"/>
    </xf>
    <xf numFmtId="1" fontId="40" fillId="24" borderId="0" xfId="0" applyNumberFormat="1" applyFont="1" applyFill="1" applyAlignment="1">
      <alignment horizontal="left" vertical="top"/>
    </xf>
    <xf numFmtId="0" fontId="22" fillId="24" borderId="0" xfId="0" applyFont="1" applyFill="1" applyAlignment="1">
      <alignment horizontal="right" vertical="top"/>
    </xf>
    <xf numFmtId="0" fontId="21" fillId="25" borderId="22" xfId="0" applyFont="1" applyFill="1" applyBorder="1" applyAlignment="1" quotePrefix="1">
      <alignment horizontal="left" vertical="top"/>
    </xf>
    <xf numFmtId="0" fontId="0" fillId="22" borderId="0" xfId="0" applyFill="1" applyAlignment="1">
      <alignment/>
    </xf>
    <xf numFmtId="0" fontId="0" fillId="0" borderId="0" xfId="0" applyAlignment="1" quotePrefix="1">
      <alignment/>
    </xf>
    <xf numFmtId="0" fontId="12" fillId="0" borderId="0" xfId="84" applyAlignment="1" applyProtection="1">
      <alignment/>
      <protection/>
    </xf>
    <xf numFmtId="0" fontId="0" fillId="26" borderId="0" xfId="0" applyFill="1" applyAlignment="1">
      <alignment/>
    </xf>
    <xf numFmtId="0" fontId="21" fillId="23" borderId="23" xfId="0" applyFont="1" applyFill="1" applyBorder="1" applyAlignment="1">
      <alignment horizontal="center" vertical="center"/>
    </xf>
    <xf numFmtId="0" fontId="21" fillId="23" borderId="24" xfId="0" applyFont="1" applyFill="1" applyBorder="1" applyAlignment="1">
      <alignment horizontal="center" vertical="center"/>
    </xf>
    <xf numFmtId="2" fontId="21" fillId="23" borderId="24" xfId="0" applyNumberFormat="1" applyFont="1" applyFill="1" applyBorder="1" applyAlignment="1">
      <alignment horizontal="center" vertical="center" wrapText="1"/>
    </xf>
    <xf numFmtId="178" fontId="21" fillId="23" borderId="24" xfId="0" applyNumberFormat="1" applyFont="1" applyFill="1" applyBorder="1" applyAlignment="1">
      <alignment horizontal="center" vertical="center" wrapText="1"/>
    </xf>
    <xf numFmtId="1" fontId="21" fillId="23" borderId="24" xfId="0" applyNumberFormat="1" applyFont="1" applyFill="1" applyBorder="1" applyAlignment="1">
      <alignment horizontal="center" vertical="center" wrapText="1"/>
    </xf>
    <xf numFmtId="0" fontId="21" fillId="23" borderId="25" xfId="0" applyFont="1" applyFill="1" applyBorder="1" applyAlignment="1">
      <alignment horizontal="center" vertical="center"/>
    </xf>
    <xf numFmtId="2" fontId="22" fillId="25" borderId="26" xfId="0" applyNumberFormat="1" applyFont="1" applyFill="1" applyBorder="1" applyAlignment="1">
      <alignment horizontal="center" vertical="center" wrapText="1"/>
    </xf>
    <xf numFmtId="1" fontId="22" fillId="25" borderId="26" xfId="0" applyNumberFormat="1" applyFont="1" applyFill="1" applyBorder="1" applyAlignment="1">
      <alignment horizontal="center" vertical="center" wrapText="1"/>
    </xf>
    <xf numFmtId="178" fontId="22" fillId="25" borderId="26" xfId="0" applyNumberFormat="1" applyFont="1" applyFill="1" applyBorder="1" applyAlignment="1">
      <alignment horizontal="center" vertical="center" wrapText="1"/>
    </xf>
    <xf numFmtId="0" fontId="22" fillId="25" borderId="26" xfId="0" applyFont="1" applyFill="1" applyBorder="1" applyAlignment="1">
      <alignment horizontal="center" vertical="center"/>
    </xf>
    <xf numFmtId="0" fontId="22" fillId="25" borderId="27" xfId="0" applyFont="1" applyFill="1" applyBorder="1" applyAlignment="1">
      <alignment horizontal="center" vertical="center"/>
    </xf>
    <xf numFmtId="1" fontId="22" fillId="0" borderId="22" xfId="0" applyNumberFormat="1" applyFont="1" applyBorder="1" applyAlignment="1">
      <alignment horizontal="center" vertical="center" wrapText="1"/>
    </xf>
    <xf numFmtId="0" fontId="22" fillId="0" borderId="22"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78" fontId="22" fillId="0" borderId="22" xfId="0" applyNumberFormat="1" applyFont="1" applyBorder="1" applyAlignment="1">
      <alignment horizontal="center" vertical="center" wrapText="1"/>
    </xf>
    <xf numFmtId="0" fontId="22" fillId="0" borderId="21" xfId="0" applyFont="1" applyBorder="1" applyAlignment="1">
      <alignment horizontal="center" vertical="center"/>
    </xf>
    <xf numFmtId="0" fontId="22" fillId="0" borderId="31" xfId="0" applyFont="1" applyBorder="1" applyAlignment="1">
      <alignment horizontal="center" vertical="center"/>
    </xf>
    <xf numFmtId="178" fontId="22" fillId="25" borderId="26" xfId="97" applyNumberFormat="1" applyFont="1" applyFill="1" applyBorder="1" applyAlignment="1">
      <alignment horizontal="center" vertical="center" wrapText="1"/>
      <protection/>
    </xf>
    <xf numFmtId="1" fontId="22" fillId="25" borderId="26" xfId="97" applyNumberFormat="1" applyFont="1" applyFill="1" applyBorder="1" applyAlignment="1">
      <alignment horizontal="center" vertical="center" wrapText="1"/>
      <protection/>
    </xf>
    <xf numFmtId="2" fontId="22" fillId="25" borderId="26" xfId="97" applyNumberFormat="1" applyFont="1" applyFill="1" applyBorder="1" applyAlignment="1">
      <alignment horizontal="center" vertical="center" wrapText="1"/>
      <protection/>
    </xf>
    <xf numFmtId="2" fontId="55" fillId="25" borderId="26" xfId="0" applyNumberFormat="1" applyFont="1" applyFill="1" applyBorder="1" applyAlignment="1">
      <alignment horizontal="center" vertical="center" wrapText="1"/>
    </xf>
    <xf numFmtId="178" fontId="55" fillId="0" borderId="22" xfId="0" applyNumberFormat="1" applyFont="1" applyBorder="1" applyAlignment="1">
      <alignment horizontal="center" vertical="center" wrapText="1"/>
    </xf>
    <xf numFmtId="0" fontId="55" fillId="0" borderId="22" xfId="0" applyFont="1" applyBorder="1" applyAlignment="1">
      <alignment horizontal="center" vertical="center"/>
    </xf>
    <xf numFmtId="0" fontId="22" fillId="25" borderId="26" xfId="0" applyFont="1" applyFill="1" applyBorder="1" applyAlignment="1">
      <alignment horizontal="center" vertical="center" wrapText="1"/>
    </xf>
    <xf numFmtId="1" fontId="55" fillId="25" borderId="26" xfId="0" applyNumberFormat="1" applyFont="1" applyFill="1" applyBorder="1" applyAlignment="1">
      <alignment horizontal="center" vertical="center" wrapText="1"/>
    </xf>
    <xf numFmtId="179" fontId="22" fillId="25" borderId="26" xfId="0" applyNumberFormat="1" applyFont="1" applyFill="1" applyBorder="1" applyAlignment="1">
      <alignment horizontal="center" vertical="center" wrapText="1"/>
    </xf>
    <xf numFmtId="1" fontId="22" fillId="0" borderId="29" xfId="0" applyNumberFormat="1" applyFont="1" applyBorder="1" applyAlignment="1">
      <alignment horizontal="center" vertical="center" wrapText="1"/>
    </xf>
    <xf numFmtId="1" fontId="22" fillId="25" borderId="26" xfId="0" applyNumberFormat="1" applyFont="1" applyFill="1" applyBorder="1" applyAlignment="1" quotePrefix="1">
      <alignment horizontal="center" vertical="center" wrapText="1"/>
    </xf>
    <xf numFmtId="1" fontId="22" fillId="0" borderId="22" xfId="0" applyNumberFormat="1" applyFont="1" applyBorder="1" applyAlignment="1" quotePrefix="1">
      <alignment horizontal="center" vertical="center" wrapText="1"/>
    </xf>
    <xf numFmtId="1" fontId="22" fillId="0" borderId="29" xfId="0" applyNumberFormat="1" applyFont="1" applyBorder="1" applyAlignment="1" quotePrefix="1">
      <alignment horizontal="center" vertical="center" wrapText="1"/>
    </xf>
    <xf numFmtId="2" fontId="22" fillId="25" borderId="26" xfId="0" applyNumberFormat="1" applyFont="1" applyFill="1" applyBorder="1" applyAlignment="1">
      <alignment horizontal="center" vertical="center"/>
    </xf>
    <xf numFmtId="1" fontId="22" fillId="25" borderId="26" xfId="0" applyNumberFormat="1" applyFont="1" applyFill="1" applyBorder="1" applyAlignment="1">
      <alignment horizontal="center" vertical="center"/>
    </xf>
    <xf numFmtId="178" fontId="22" fillId="25" borderId="26" xfId="0" applyNumberFormat="1" applyFont="1" applyFill="1" applyBorder="1" applyAlignment="1">
      <alignment horizontal="center" vertical="center"/>
    </xf>
    <xf numFmtId="179" fontId="22" fillId="25" borderId="26" xfId="0" applyNumberFormat="1" applyFont="1" applyFill="1" applyBorder="1" applyAlignment="1">
      <alignment horizontal="center" vertical="center"/>
    </xf>
    <xf numFmtId="49" fontId="22" fillId="0" borderId="29" xfId="0" applyNumberFormat="1" applyFont="1" applyBorder="1" applyAlignment="1">
      <alignment horizontal="center" vertical="center"/>
    </xf>
    <xf numFmtId="49" fontId="22" fillId="0" borderId="21" xfId="0" applyNumberFormat="1" applyFont="1" applyBorder="1" applyAlignment="1">
      <alignment horizontal="center" vertical="center"/>
    </xf>
    <xf numFmtId="1" fontId="38" fillId="0" borderId="29" xfId="0" applyNumberFormat="1" applyFont="1" applyBorder="1" applyAlignment="1">
      <alignment horizontal="center" vertical="center"/>
    </xf>
    <xf numFmtId="0" fontId="22" fillId="0" borderId="29" xfId="0" applyFont="1" applyBorder="1" applyAlignment="1" quotePrefix="1">
      <alignment horizontal="center" vertic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19" borderId="32" xfId="0" applyFill="1" applyBorder="1" applyAlignment="1">
      <alignment/>
    </xf>
    <xf numFmtId="0" fontId="0" fillId="19" borderId="33" xfId="0" applyFill="1" applyBorder="1" applyAlignment="1">
      <alignment/>
    </xf>
    <xf numFmtId="0" fontId="0" fillId="0" borderId="0" xfId="0" applyAlignment="1">
      <alignment wrapText="1"/>
    </xf>
    <xf numFmtId="0" fontId="46" fillId="0" borderId="0" xfId="0" applyFont="1" applyAlignment="1">
      <alignment/>
    </xf>
    <xf numFmtId="0" fontId="0" fillId="23" borderId="37" xfId="0" applyFill="1" applyBorder="1" applyAlignment="1">
      <alignment/>
    </xf>
    <xf numFmtId="0" fontId="0" fillId="23" borderId="38" xfId="0" applyFill="1" applyBorder="1" applyAlignment="1">
      <alignment/>
    </xf>
    <xf numFmtId="0" fontId="0" fillId="23" borderId="39" xfId="0" applyFill="1" applyBorder="1" applyAlignment="1">
      <alignment/>
    </xf>
    <xf numFmtId="178" fontId="55" fillId="25" borderId="26" xfId="0" applyNumberFormat="1" applyFont="1" applyFill="1" applyBorder="1" applyAlignment="1">
      <alignment horizontal="center" vertical="center" wrapText="1"/>
    </xf>
    <xf numFmtId="0" fontId="55" fillId="25" borderId="26" xfId="0" applyFont="1" applyFill="1" applyBorder="1" applyAlignment="1">
      <alignment horizontal="center" vertical="center"/>
    </xf>
    <xf numFmtId="0" fontId="55" fillId="25" borderId="27" xfId="0" applyFont="1" applyFill="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21" fillId="23" borderId="24" xfId="0" applyFont="1" applyFill="1" applyBorder="1" applyAlignment="1">
      <alignment horizontal="center" vertical="center" wrapText="1"/>
    </xf>
    <xf numFmtId="0" fontId="22" fillId="25" borderId="26" xfId="0" applyFont="1" applyFill="1" applyBorder="1" applyAlignment="1" quotePrefix="1">
      <alignment horizontal="center" vertical="center"/>
    </xf>
    <xf numFmtId="0" fontId="22" fillId="25" borderId="27" xfId="0" applyFont="1" applyFill="1" applyBorder="1" applyAlignment="1" quotePrefix="1">
      <alignment horizontal="center" vertical="center"/>
    </xf>
    <xf numFmtId="178" fontId="22" fillId="25" borderId="26" xfId="0" applyNumberFormat="1" applyFont="1" applyFill="1" applyBorder="1" applyAlignment="1" quotePrefix="1">
      <alignment horizontal="center" vertical="center" wrapText="1"/>
    </xf>
    <xf numFmtId="2" fontId="22" fillId="25" borderId="26" xfId="0" applyNumberFormat="1" applyFont="1" applyFill="1" applyBorder="1" applyAlignment="1" quotePrefix="1">
      <alignment horizontal="center" vertical="center" wrapText="1"/>
    </xf>
    <xf numFmtId="0" fontId="47" fillId="0" borderId="0" xfId="0" applyFont="1" applyAlignment="1">
      <alignment/>
    </xf>
    <xf numFmtId="0" fontId="57" fillId="0" borderId="0" xfId="0" applyFont="1" applyAlignment="1">
      <alignment wrapText="1"/>
    </xf>
    <xf numFmtId="0" fontId="21" fillId="25" borderId="40" xfId="0" applyFont="1" applyFill="1" applyBorder="1" applyAlignment="1">
      <alignment horizontal="center" vertical="center"/>
    </xf>
    <xf numFmtId="0" fontId="21" fillId="25" borderId="41" xfId="0" applyFont="1" applyFill="1" applyBorder="1" applyAlignment="1">
      <alignment horizontal="center" vertical="center"/>
    </xf>
    <xf numFmtId="0" fontId="21" fillId="25" borderId="42" xfId="0" applyFont="1" applyFill="1" applyBorder="1" applyAlignment="1">
      <alignment horizontal="center" vertical="center"/>
    </xf>
    <xf numFmtId="0" fontId="21" fillId="25" borderId="43" xfId="0" applyFont="1" applyFill="1" applyBorder="1" applyAlignment="1">
      <alignment horizontal="center" vertical="center"/>
    </xf>
    <xf numFmtId="0" fontId="56" fillId="25" borderId="40" xfId="0" applyFont="1" applyFill="1" applyBorder="1" applyAlignment="1">
      <alignment horizontal="center" vertical="center"/>
    </xf>
    <xf numFmtId="0" fontId="56" fillId="25" borderId="41" xfId="0" applyFont="1" applyFill="1" applyBorder="1" applyAlignment="1">
      <alignment horizontal="center" vertical="center"/>
    </xf>
    <xf numFmtId="0" fontId="56" fillId="25" borderId="42" xfId="0" applyFont="1" applyFill="1" applyBorder="1" applyAlignment="1">
      <alignment horizontal="center" vertical="center"/>
    </xf>
    <xf numFmtId="0" fontId="0" fillId="27" borderId="0" xfId="0" applyFill="1" applyAlignment="1">
      <alignment/>
    </xf>
    <xf numFmtId="2" fontId="22" fillId="25" borderId="27" xfId="0" applyNumberFormat="1" applyFont="1" applyFill="1" applyBorder="1" applyAlignment="1">
      <alignment horizontal="center" vertical="center"/>
    </xf>
    <xf numFmtId="0" fontId="21" fillId="25" borderId="24" xfId="0" applyFont="1" applyFill="1" applyBorder="1" applyAlignment="1">
      <alignment horizontal="center" vertical="center" wrapText="1"/>
    </xf>
    <xf numFmtId="0" fontId="21" fillId="25" borderId="44" xfId="0" applyFont="1" applyFill="1" applyBorder="1" applyAlignment="1">
      <alignment horizontal="center" vertical="center" wrapText="1"/>
    </xf>
    <xf numFmtId="0" fontId="21" fillId="25" borderId="45" xfId="0" applyFont="1" applyFill="1" applyBorder="1" applyAlignment="1">
      <alignment horizontal="center" vertical="center" wrapText="1"/>
    </xf>
    <xf numFmtId="0" fontId="56" fillId="25" borderId="24" xfId="0" applyFont="1" applyFill="1" applyBorder="1" applyAlignment="1">
      <alignment horizontal="center" vertical="center" wrapText="1"/>
    </xf>
    <xf numFmtId="0" fontId="56" fillId="25" borderId="44" xfId="0" applyFont="1" applyFill="1" applyBorder="1" applyAlignment="1">
      <alignment horizontal="center" vertical="center" wrapText="1"/>
    </xf>
    <xf numFmtId="0" fontId="56" fillId="25" borderId="45" xfId="0" applyFont="1" applyFill="1" applyBorder="1" applyAlignment="1">
      <alignment horizontal="center" vertical="center" wrapText="1"/>
    </xf>
    <xf numFmtId="1" fontId="56" fillId="25" borderId="24" xfId="0" applyNumberFormat="1" applyFont="1" applyFill="1" applyBorder="1" applyAlignment="1">
      <alignment horizontal="center" vertical="center" wrapText="1"/>
    </xf>
    <xf numFmtId="1" fontId="56" fillId="25" borderId="44" xfId="0" applyNumberFormat="1" applyFont="1" applyFill="1" applyBorder="1" applyAlignment="1">
      <alignment horizontal="center" vertical="center" wrapText="1"/>
    </xf>
    <xf numFmtId="1" fontId="56" fillId="25" borderId="45" xfId="0" applyNumberFormat="1" applyFont="1" applyFill="1" applyBorder="1" applyAlignment="1">
      <alignment horizontal="center" vertical="center" wrapText="1"/>
    </xf>
    <xf numFmtId="1" fontId="21" fillId="25" borderId="24" xfId="0" applyNumberFormat="1" applyFont="1" applyFill="1" applyBorder="1" applyAlignment="1">
      <alignment horizontal="center" vertical="center" wrapText="1"/>
    </xf>
    <xf numFmtId="1" fontId="21" fillId="25" borderId="44" xfId="0" applyNumberFormat="1" applyFont="1" applyFill="1" applyBorder="1" applyAlignment="1">
      <alignment horizontal="center" vertical="center" wrapText="1"/>
    </xf>
    <xf numFmtId="1" fontId="21" fillId="25" borderId="45" xfId="0" applyNumberFormat="1" applyFont="1" applyFill="1" applyBorder="1" applyAlignment="1">
      <alignment horizontal="center" vertical="center" wrapText="1"/>
    </xf>
    <xf numFmtId="0" fontId="21" fillId="25" borderId="26" xfId="0" applyFont="1" applyFill="1" applyBorder="1" applyAlignment="1">
      <alignment horizontal="center" vertical="center"/>
    </xf>
    <xf numFmtId="0" fontId="21" fillId="25" borderId="22" xfId="0" applyFont="1" applyFill="1" applyBorder="1" applyAlignment="1">
      <alignment horizontal="center" vertical="center"/>
    </xf>
    <xf numFmtId="0" fontId="21" fillId="25" borderId="29" xfId="0" applyFont="1" applyFill="1" applyBorder="1" applyAlignment="1">
      <alignment horizontal="center" vertical="center"/>
    </xf>
    <xf numFmtId="1" fontId="21" fillId="25" borderId="24" xfId="90" applyNumberFormat="1" applyFont="1" applyFill="1" applyBorder="1" applyAlignment="1">
      <alignment horizontal="center" vertical="center" wrapText="1"/>
      <protection/>
    </xf>
    <xf numFmtId="1" fontId="21" fillId="25" borderId="44" xfId="90" applyNumberFormat="1" applyFont="1" applyFill="1" applyBorder="1" applyAlignment="1">
      <alignment horizontal="center" vertical="center" wrapText="1"/>
      <protection/>
    </xf>
    <xf numFmtId="1" fontId="21" fillId="25" borderId="45" xfId="90" applyNumberFormat="1" applyFont="1" applyFill="1" applyBorder="1" applyAlignment="1">
      <alignment horizontal="center" vertical="center" wrapText="1"/>
      <protection/>
    </xf>
    <xf numFmtId="0" fontId="21" fillId="25" borderId="24" xfId="0" applyFont="1" applyFill="1" applyBorder="1" applyAlignment="1">
      <alignment horizontal="center" vertical="center"/>
    </xf>
    <xf numFmtId="0" fontId="21" fillId="25" borderId="44" xfId="0" applyFont="1" applyFill="1" applyBorder="1" applyAlignment="1">
      <alignment horizontal="center" vertical="center"/>
    </xf>
    <xf numFmtId="0" fontId="21" fillId="25" borderId="45" xfId="0" applyFont="1" applyFill="1" applyBorder="1" applyAlignment="1">
      <alignment horizontal="center" vertical="center"/>
    </xf>
    <xf numFmtId="0" fontId="56" fillId="25" borderId="26" xfId="0" applyFont="1" applyFill="1" applyBorder="1" applyAlignment="1">
      <alignment horizontal="center" vertical="center"/>
    </xf>
    <xf numFmtId="0" fontId="56" fillId="25" borderId="22" xfId="0" applyFont="1" applyFill="1" applyBorder="1" applyAlignment="1">
      <alignment horizontal="center" vertical="center"/>
    </xf>
    <xf numFmtId="0" fontId="56" fillId="25" borderId="29" xfId="0" applyFont="1" applyFill="1" applyBorder="1" applyAlignment="1">
      <alignment horizontal="center" vertical="center"/>
    </xf>
    <xf numFmtId="0" fontId="21" fillId="25" borderId="21" xfId="0" applyFont="1" applyFill="1" applyBorder="1" applyAlignment="1">
      <alignment horizontal="center" vertical="center"/>
    </xf>
  </cellXfs>
  <cellStyles count="96">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omma 2" xfId="70"/>
    <cellStyle name="Currency" xfId="71"/>
    <cellStyle name="Currency [0]" xfId="72"/>
    <cellStyle name="Eingabe" xfId="73"/>
    <cellStyle name="Ergebnis" xfId="74"/>
    <cellStyle name="Erklärender Text" xfId="75"/>
    <cellStyle name="Explanatory Text" xfId="76"/>
    <cellStyle name="Followed Hyperlink" xfId="77"/>
    <cellStyle name="Good" xfId="78"/>
    <cellStyle name="Gut" xfId="79"/>
    <cellStyle name="Heading 1" xfId="80"/>
    <cellStyle name="Heading 2" xfId="81"/>
    <cellStyle name="Heading 3" xfId="82"/>
    <cellStyle name="Heading 4" xfId="83"/>
    <cellStyle name="Hyperlink" xfId="84"/>
    <cellStyle name="Input" xfId="85"/>
    <cellStyle name="Linked Cell" xfId="86"/>
    <cellStyle name="Neutral" xfId="87"/>
    <cellStyle name="Normal 2" xfId="88"/>
    <cellStyle name="Normal_archival DB- original data only" xfId="89"/>
    <cellStyle name="Normal_Ark1" xfId="90"/>
    <cellStyle name="Note" xfId="91"/>
    <cellStyle name="Note 2" xfId="92"/>
    <cellStyle name="Notiz" xfId="93"/>
    <cellStyle name="Output" xfId="94"/>
    <cellStyle name="Percent" xfId="95"/>
    <cellStyle name="Schlecht" xfId="96"/>
    <cellStyle name="Standard_FDB602c" xfId="97"/>
    <cellStyle name="Title" xfId="98"/>
    <cellStyle name="Title 2" xfId="99"/>
    <cellStyle name="Total" xfId="100"/>
    <cellStyle name="Überschrift" xfId="101"/>
    <cellStyle name="Überschrift 1" xfId="102"/>
    <cellStyle name="Überschrift 2" xfId="103"/>
    <cellStyle name="Überschrift 3" xfId="104"/>
    <cellStyle name="Überschrift 4" xfId="105"/>
    <cellStyle name="Verknüpfte Zelle" xfId="106"/>
    <cellStyle name="Warnender Text" xfId="107"/>
    <cellStyle name="Warning Text" xfId="108"/>
    <cellStyle name="Zelle überprüfen"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africanepicure.com/recipes/african-drinks/baobab-fruit-juic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Z496"/>
  <sheetViews>
    <sheetView zoomScale="80" zoomScaleNormal="80" zoomScalePageLayoutView="0" workbookViewId="0" topLeftCell="A1">
      <pane xSplit="6" ySplit="2" topLeftCell="H3" activePane="bottomRight" state="frozen"/>
      <selection pane="topLeft" activeCell="A1" sqref="A1"/>
      <selection pane="topRight" activeCell="F1" sqref="F1"/>
      <selection pane="bottomLeft" activeCell="A2" sqref="A2"/>
      <selection pane="bottomRight" activeCell="V27" sqref="V27"/>
    </sheetView>
  </sheetViews>
  <sheetFormatPr defaultColWidth="17.00390625" defaultRowHeight="12.75"/>
  <cols>
    <col min="1" max="1" width="17.00390625" style="42" customWidth="1"/>
    <col min="2" max="2" width="9.140625" style="44" customWidth="1"/>
    <col min="3" max="3" width="19.8515625" style="51" customWidth="1"/>
    <col min="4" max="4" width="17.421875" style="52" hidden="1" customWidth="1"/>
    <col min="5" max="5" width="17.140625" style="45" hidden="1" customWidth="1"/>
    <col min="6" max="6" width="14.57421875" style="42" customWidth="1"/>
    <col min="7" max="7" width="11.421875" style="52" customWidth="1"/>
    <col min="8" max="8" width="8.421875" style="52" customWidth="1"/>
    <col min="9" max="9" width="7.57421875" style="52" customWidth="1"/>
    <col min="10" max="10" width="10.140625" style="52" customWidth="1"/>
    <col min="11" max="11" width="8.421875" style="52" customWidth="1"/>
    <col min="12" max="12" width="11.57421875" style="52" customWidth="1"/>
    <col min="13" max="13" width="8.421875" style="52" customWidth="1"/>
    <col min="14" max="14" width="7.421875" style="52" bestFit="1" customWidth="1"/>
    <col min="15" max="15" width="5.57421875" style="53" bestFit="1" customWidth="1"/>
    <col min="16" max="16" width="9.8515625" style="53" customWidth="1"/>
    <col min="17" max="17" width="7.00390625" style="53" bestFit="1" customWidth="1"/>
    <col min="18" max="18" width="5.421875" style="53" bestFit="1" customWidth="1"/>
    <col min="19" max="19" width="6.421875" style="53" bestFit="1" customWidth="1"/>
    <col min="20" max="20" width="7.421875" style="53" bestFit="1" customWidth="1"/>
    <col min="21" max="21" width="9.00390625" style="52" customWidth="1"/>
    <col min="22" max="22" width="7.421875" style="53" bestFit="1" customWidth="1"/>
    <col min="23" max="23" width="6.57421875" style="53" bestFit="1" customWidth="1"/>
    <col min="24" max="24" width="13.421875" style="42" bestFit="1" customWidth="1"/>
    <col min="25" max="25" width="17.00390625" style="42" customWidth="1"/>
    <col min="26" max="26" width="13.421875" style="42" bestFit="1" customWidth="1"/>
    <col min="27" max="16384" width="17.00390625" style="42" customWidth="1"/>
  </cols>
  <sheetData>
    <row r="1" spans="1:23" s="54" customFormat="1" ht="38.25">
      <c r="A1" s="58"/>
      <c r="B1" s="55"/>
      <c r="E1" s="56"/>
      <c r="G1" s="54" t="s">
        <v>7</v>
      </c>
      <c r="H1" s="54" t="s">
        <v>23</v>
      </c>
      <c r="I1" s="54" t="s">
        <v>8</v>
      </c>
      <c r="J1" s="54" t="s">
        <v>9</v>
      </c>
      <c r="K1" s="54" t="s">
        <v>10</v>
      </c>
      <c r="L1" s="54" t="s">
        <v>11</v>
      </c>
      <c r="M1" s="54" t="s">
        <v>12</v>
      </c>
      <c r="N1" s="54" t="s">
        <v>13</v>
      </c>
      <c r="O1" s="54" t="s">
        <v>21</v>
      </c>
      <c r="P1" s="54" t="s">
        <v>15</v>
      </c>
      <c r="Q1" s="54" t="s">
        <v>22</v>
      </c>
      <c r="R1" s="54" t="s">
        <v>16</v>
      </c>
      <c r="S1" s="54" t="s">
        <v>14</v>
      </c>
      <c r="T1" s="54" t="s">
        <v>17</v>
      </c>
      <c r="U1" s="54" t="s">
        <v>18</v>
      </c>
      <c r="V1" s="54" t="s">
        <v>20</v>
      </c>
      <c r="W1" s="54" t="s">
        <v>19</v>
      </c>
    </row>
    <row r="2" spans="1:26" s="48" customFormat="1" ht="33.75">
      <c r="A2" s="180" t="s">
        <v>401</v>
      </c>
      <c r="B2" s="181" t="s">
        <v>270</v>
      </c>
      <c r="C2" s="182" t="s">
        <v>182</v>
      </c>
      <c r="D2" s="182" t="s">
        <v>151</v>
      </c>
      <c r="E2" s="183" t="s">
        <v>38</v>
      </c>
      <c r="F2" s="184" t="s">
        <v>111</v>
      </c>
      <c r="G2" s="185" t="s">
        <v>179</v>
      </c>
      <c r="H2" s="186" t="s">
        <v>181</v>
      </c>
      <c r="I2" s="187" t="s">
        <v>35</v>
      </c>
      <c r="J2" s="187" t="s">
        <v>36</v>
      </c>
      <c r="K2" s="187" t="s">
        <v>291</v>
      </c>
      <c r="L2" s="187" t="s">
        <v>180</v>
      </c>
      <c r="M2" s="187" t="s">
        <v>37</v>
      </c>
      <c r="N2" s="187" t="s">
        <v>1</v>
      </c>
      <c r="O2" s="188" t="s">
        <v>113</v>
      </c>
      <c r="P2" s="188" t="s">
        <v>259</v>
      </c>
      <c r="Q2" s="188" t="s">
        <v>30</v>
      </c>
      <c r="R2" s="187" t="s">
        <v>28</v>
      </c>
      <c r="S2" s="187" t="s">
        <v>2</v>
      </c>
      <c r="T2" s="185" t="s">
        <v>149</v>
      </c>
      <c r="U2" s="185" t="s">
        <v>3</v>
      </c>
      <c r="V2" s="185" t="s">
        <v>114</v>
      </c>
      <c r="W2" s="187" t="s">
        <v>29</v>
      </c>
      <c r="X2" s="180" t="s">
        <v>410</v>
      </c>
      <c r="Y2" s="180" t="s">
        <v>414</v>
      </c>
      <c r="Z2" s="180" t="s">
        <v>424</v>
      </c>
    </row>
    <row r="3" spans="1:26" ht="24.75" customHeight="1">
      <c r="A3" s="273" t="s">
        <v>292</v>
      </c>
      <c r="B3" s="274" t="s">
        <v>120</v>
      </c>
      <c r="C3" s="275" t="s">
        <v>124</v>
      </c>
      <c r="D3" s="276" t="s">
        <v>79</v>
      </c>
      <c r="E3" s="277" t="s">
        <v>264</v>
      </c>
      <c r="F3" s="278" t="s">
        <v>59</v>
      </c>
      <c r="G3" s="279">
        <v>1</v>
      </c>
      <c r="H3" s="280">
        <v>348</v>
      </c>
      <c r="I3" s="281">
        <v>11.6</v>
      </c>
      <c r="J3" s="281">
        <v>10.9</v>
      </c>
      <c r="K3" s="281">
        <v>4.075</v>
      </c>
      <c r="L3" s="281">
        <v>62.6</v>
      </c>
      <c r="M3" s="282">
        <v>8.8</v>
      </c>
      <c r="N3" s="282">
        <v>9.5</v>
      </c>
      <c r="O3" s="280">
        <v>29.047097480832424</v>
      </c>
      <c r="P3" s="280">
        <v>0</v>
      </c>
      <c r="Q3" s="280">
        <v>0</v>
      </c>
      <c r="R3" s="280">
        <v>0</v>
      </c>
      <c r="S3" s="283">
        <v>1.4710666666666665</v>
      </c>
      <c r="T3" s="283">
        <v>0.3</v>
      </c>
      <c r="U3" s="284">
        <v>0.13</v>
      </c>
      <c r="V3" s="283">
        <v>0.7261774370208106</v>
      </c>
      <c r="W3" s="282">
        <v>1.71</v>
      </c>
      <c r="X3" s="285">
        <v>5</v>
      </c>
      <c r="Y3" s="285" t="s">
        <v>495</v>
      </c>
      <c r="Z3" s="285" t="s">
        <v>496</v>
      </c>
    </row>
    <row r="4" spans="1:26" ht="24.75" customHeight="1" hidden="1">
      <c r="A4" s="189"/>
      <c r="B4" s="190"/>
      <c r="C4" s="191" t="s">
        <v>407</v>
      </c>
      <c r="D4" s="192"/>
      <c r="E4" s="193"/>
      <c r="F4" s="194" t="s">
        <v>408</v>
      </c>
      <c r="G4" s="195">
        <v>1</v>
      </c>
      <c r="H4" s="196" t="s">
        <v>409</v>
      </c>
      <c r="I4" s="197">
        <v>8.7</v>
      </c>
      <c r="J4" s="197">
        <v>11</v>
      </c>
      <c r="K4" s="197">
        <v>4.2</v>
      </c>
      <c r="L4" s="197">
        <v>64.3</v>
      </c>
      <c r="M4" s="198">
        <v>8.5</v>
      </c>
      <c r="N4" s="198">
        <v>4.8</v>
      </c>
      <c r="O4" s="196">
        <v>30</v>
      </c>
      <c r="P4" s="196">
        <v>0</v>
      </c>
      <c r="Q4" s="196">
        <v>0</v>
      </c>
      <c r="R4" s="196">
        <v>0</v>
      </c>
      <c r="S4" s="199">
        <v>3.4</v>
      </c>
      <c r="T4" s="200">
        <v>0.421</v>
      </c>
      <c r="U4" s="201">
        <v>0.29</v>
      </c>
      <c r="V4" s="199">
        <v>0.75</v>
      </c>
      <c r="W4" s="199">
        <v>4.72</v>
      </c>
      <c r="X4" s="226">
        <v>5</v>
      </c>
      <c r="Y4" s="226"/>
      <c r="Z4" s="226"/>
    </row>
    <row r="5" spans="1:26" ht="15" customHeight="1" hidden="1">
      <c r="A5" s="189"/>
      <c r="B5" s="190"/>
      <c r="C5" s="191" t="s">
        <v>485</v>
      </c>
      <c r="D5" s="192"/>
      <c r="E5" s="193"/>
      <c r="F5" s="194"/>
      <c r="G5" s="195"/>
      <c r="H5" s="196" t="e">
        <f>(H4/H3)*100</f>
        <v>#VALUE!</v>
      </c>
      <c r="I5" s="196">
        <f aca="true" t="shared" si="0" ref="I5:W5">(I4/I3)*100</f>
        <v>75</v>
      </c>
      <c r="J5" s="196">
        <f t="shared" si="0"/>
        <v>100.91743119266054</v>
      </c>
      <c r="K5" s="196">
        <f t="shared" si="0"/>
        <v>103.06748466257669</v>
      </c>
      <c r="L5" s="196">
        <f t="shared" si="0"/>
        <v>102.71565495207666</v>
      </c>
      <c r="M5" s="196">
        <f t="shared" si="0"/>
        <v>96.59090909090908</v>
      </c>
      <c r="N5" s="196">
        <f t="shared" si="0"/>
        <v>50.526315789473685</v>
      </c>
      <c r="O5" s="196">
        <f t="shared" si="0"/>
        <v>103.28054298642533</v>
      </c>
      <c r="P5" s="196" t="e">
        <f t="shared" si="0"/>
        <v>#DIV/0!</v>
      </c>
      <c r="Q5" s="196" t="e">
        <f t="shared" si="0"/>
        <v>#DIV/0!</v>
      </c>
      <c r="R5" s="196" t="e">
        <f t="shared" si="0"/>
        <v>#DIV/0!</v>
      </c>
      <c r="S5" s="196">
        <f t="shared" si="0"/>
        <v>231.12480739599386</v>
      </c>
      <c r="T5" s="196">
        <f t="shared" si="0"/>
        <v>140.33333333333334</v>
      </c>
      <c r="U5" s="196">
        <f t="shared" si="0"/>
        <v>223.07692307692304</v>
      </c>
      <c r="V5" s="196">
        <f t="shared" si="0"/>
        <v>103.28054298642533</v>
      </c>
      <c r="W5" s="196">
        <f t="shared" si="0"/>
        <v>276.0233918128655</v>
      </c>
      <c r="X5" s="226"/>
      <c r="Y5" s="226"/>
      <c r="Z5" s="226"/>
    </row>
    <row r="6" spans="2:26" s="25" customFormat="1" ht="11.25">
      <c r="B6" s="33" t="s">
        <v>271</v>
      </c>
      <c r="C6" s="11"/>
      <c r="D6" s="12"/>
      <c r="E6" s="34"/>
      <c r="F6" s="21"/>
      <c r="G6" s="37"/>
      <c r="H6" s="38"/>
      <c r="I6" s="38" t="s">
        <v>243</v>
      </c>
      <c r="J6" s="38"/>
      <c r="K6" s="38" t="s">
        <v>243</v>
      </c>
      <c r="L6" s="39"/>
      <c r="M6" s="14"/>
      <c r="N6" s="14" t="s">
        <v>234</v>
      </c>
      <c r="O6" s="14"/>
      <c r="P6" s="14"/>
      <c r="Q6" s="6"/>
      <c r="R6" s="31"/>
      <c r="S6" s="14" t="s">
        <v>225</v>
      </c>
      <c r="T6" s="14">
        <v>0.010000000000000836</v>
      </c>
      <c r="U6" s="14">
        <v>0.09</v>
      </c>
      <c r="V6" s="14"/>
      <c r="W6" s="14" t="s">
        <v>232</v>
      </c>
      <c r="X6" s="36"/>
      <c r="Y6" s="36"/>
      <c r="Z6" s="36"/>
    </row>
    <row r="7" spans="2:26" s="25" customFormat="1" ht="11.25">
      <c r="B7" s="27" t="s">
        <v>99</v>
      </c>
      <c r="C7" s="3"/>
      <c r="D7" s="4"/>
      <c r="E7" s="1"/>
      <c r="F7" s="50"/>
      <c r="G7" s="23"/>
      <c r="H7" s="6"/>
      <c r="I7" s="4">
        <v>4</v>
      </c>
      <c r="J7" s="4">
        <v>1</v>
      </c>
      <c r="K7" s="4">
        <v>4</v>
      </c>
      <c r="L7" s="4"/>
      <c r="M7" s="6">
        <v>1</v>
      </c>
      <c r="N7" s="6">
        <v>2</v>
      </c>
      <c r="O7" s="6">
        <v>1</v>
      </c>
      <c r="P7" s="6"/>
      <c r="Q7" s="6">
        <v>1</v>
      </c>
      <c r="R7" s="6">
        <v>1</v>
      </c>
      <c r="S7" s="6">
        <v>3</v>
      </c>
      <c r="T7" s="6">
        <v>3</v>
      </c>
      <c r="U7" s="4">
        <v>3</v>
      </c>
      <c r="V7" s="6">
        <v>1</v>
      </c>
      <c r="W7" s="6">
        <v>2</v>
      </c>
      <c r="X7" s="36"/>
      <c r="Y7" s="36"/>
      <c r="Z7" s="36"/>
    </row>
    <row r="8" spans="1:26" ht="24.75" customHeight="1">
      <c r="A8" s="273" t="s">
        <v>293</v>
      </c>
      <c r="B8" s="286" t="s">
        <v>106</v>
      </c>
      <c r="C8" s="275" t="s">
        <v>107</v>
      </c>
      <c r="D8" s="276" t="s">
        <v>45</v>
      </c>
      <c r="E8" s="287" t="s">
        <v>184</v>
      </c>
      <c r="F8" s="288" t="s">
        <v>88</v>
      </c>
      <c r="G8" s="279">
        <v>1</v>
      </c>
      <c r="H8" s="280">
        <v>348</v>
      </c>
      <c r="I8" s="281">
        <v>10.1</v>
      </c>
      <c r="J8" s="289">
        <v>10.5</v>
      </c>
      <c r="K8" s="281">
        <v>3.5</v>
      </c>
      <c r="L8" s="281">
        <v>63.6</v>
      </c>
      <c r="M8" s="289">
        <v>9.9</v>
      </c>
      <c r="N8" s="289">
        <v>3.4</v>
      </c>
      <c r="O8" s="290">
        <v>29.539978094194964</v>
      </c>
      <c r="P8" s="280">
        <v>0</v>
      </c>
      <c r="Q8" s="290">
        <v>0</v>
      </c>
      <c r="R8" s="290">
        <v>0</v>
      </c>
      <c r="S8" s="283">
        <v>1.97</v>
      </c>
      <c r="T8" s="291">
        <v>0.3580708866203433</v>
      </c>
      <c r="U8" s="292">
        <v>0.16474623025024734</v>
      </c>
      <c r="V8" s="291">
        <v>0.25216259578812733</v>
      </c>
      <c r="W8" s="293">
        <v>3.3285462644032804</v>
      </c>
      <c r="X8" s="285" t="s">
        <v>496</v>
      </c>
      <c r="Y8" s="285" t="s">
        <v>496</v>
      </c>
      <c r="Z8" s="285" t="s">
        <v>496</v>
      </c>
    </row>
    <row r="9" spans="1:26" ht="24.75" customHeight="1">
      <c r="A9" s="189"/>
      <c r="B9" s="202"/>
      <c r="C9" s="191"/>
      <c r="D9" s="192"/>
      <c r="E9" s="203"/>
      <c r="F9" s="204"/>
      <c r="G9" s="195"/>
      <c r="H9" s="196"/>
      <c r="I9" s="197"/>
      <c r="J9" s="205"/>
      <c r="K9" s="197"/>
      <c r="L9" s="197"/>
      <c r="M9" s="205"/>
      <c r="N9" s="205"/>
      <c r="O9" s="206"/>
      <c r="P9" s="196"/>
      <c r="Q9" s="206"/>
      <c r="R9" s="206"/>
      <c r="S9" s="199"/>
      <c r="T9" s="207"/>
      <c r="U9" s="208"/>
      <c r="V9" s="207"/>
      <c r="W9" s="209"/>
      <c r="X9" s="226"/>
      <c r="Y9" s="226"/>
      <c r="Z9" s="226"/>
    </row>
    <row r="10" spans="2:26" s="25" customFormat="1" ht="11.25">
      <c r="B10" s="27" t="s">
        <v>99</v>
      </c>
      <c r="C10" s="3"/>
      <c r="D10" s="4"/>
      <c r="E10" s="1"/>
      <c r="F10" s="2"/>
      <c r="G10" s="26"/>
      <c r="H10" s="6"/>
      <c r="I10" s="4">
        <v>1</v>
      </c>
      <c r="J10" s="4">
        <v>1</v>
      </c>
      <c r="K10" s="4">
        <v>1</v>
      </c>
      <c r="L10" s="4"/>
      <c r="M10" s="4">
        <v>1</v>
      </c>
      <c r="N10" s="4">
        <v>1</v>
      </c>
      <c r="O10" s="6">
        <v>1</v>
      </c>
      <c r="P10" s="6">
        <v>1</v>
      </c>
      <c r="Q10" s="6"/>
      <c r="R10" s="6">
        <v>1</v>
      </c>
      <c r="S10" s="6">
        <v>1</v>
      </c>
      <c r="T10" s="6">
        <v>1</v>
      </c>
      <c r="U10" s="4">
        <v>1</v>
      </c>
      <c r="V10" s="6">
        <v>1</v>
      </c>
      <c r="W10" s="6">
        <v>1</v>
      </c>
      <c r="X10" s="36"/>
      <c r="Y10" s="36"/>
      <c r="Z10" s="36"/>
    </row>
    <row r="11" spans="1:26" ht="24.75" customHeight="1">
      <c r="A11" s="273" t="s">
        <v>294</v>
      </c>
      <c r="B11" s="274" t="s">
        <v>202</v>
      </c>
      <c r="C11" s="294" t="s">
        <v>5</v>
      </c>
      <c r="D11" s="295" t="s">
        <v>78</v>
      </c>
      <c r="E11" s="296" t="s">
        <v>226</v>
      </c>
      <c r="F11" s="297" t="s">
        <v>144</v>
      </c>
      <c r="G11" s="279">
        <v>1</v>
      </c>
      <c r="H11" s="298" t="s">
        <v>27</v>
      </c>
      <c r="I11" s="299">
        <v>11.261666666666665</v>
      </c>
      <c r="J11" s="299">
        <v>9.0441475</v>
      </c>
      <c r="K11" s="299">
        <v>4.453515531789144</v>
      </c>
      <c r="L11" s="299">
        <v>64.2533368015442</v>
      </c>
      <c r="M11" s="300">
        <v>9.71</v>
      </c>
      <c r="N11" s="301">
        <v>3.5395664190734863</v>
      </c>
      <c r="O11" s="280">
        <v>26</v>
      </c>
      <c r="P11" s="302">
        <v>50</v>
      </c>
      <c r="Q11" s="280">
        <v>0</v>
      </c>
      <c r="R11" s="280">
        <v>0</v>
      </c>
      <c r="S11" s="303">
        <v>1.7</v>
      </c>
      <c r="T11" s="303">
        <v>0.3333333309491475</v>
      </c>
      <c r="U11" s="304">
        <v>0.146666665772597</v>
      </c>
      <c r="V11" s="283">
        <v>0.4</v>
      </c>
      <c r="W11" s="301">
        <v>2.2</v>
      </c>
      <c r="X11" s="285" t="s">
        <v>496</v>
      </c>
      <c r="Y11" s="285" t="s">
        <v>496</v>
      </c>
      <c r="Z11" s="285" t="s">
        <v>496</v>
      </c>
    </row>
    <row r="12" spans="1:26" ht="24.75" customHeight="1">
      <c r="A12" s="189"/>
      <c r="B12" s="190"/>
      <c r="C12" s="210"/>
      <c r="D12" s="211"/>
      <c r="E12" s="212"/>
      <c r="F12" s="213"/>
      <c r="G12" s="195"/>
      <c r="H12" s="214"/>
      <c r="I12" s="215"/>
      <c r="J12" s="215"/>
      <c r="K12" s="215"/>
      <c r="L12" s="215"/>
      <c r="M12" s="216"/>
      <c r="N12" s="217"/>
      <c r="O12" s="196"/>
      <c r="P12" s="218"/>
      <c r="Q12" s="196"/>
      <c r="R12" s="196"/>
      <c r="S12" s="219"/>
      <c r="T12" s="219"/>
      <c r="U12" s="220"/>
      <c r="V12" s="199"/>
      <c r="W12" s="217"/>
      <c r="X12" s="226"/>
      <c r="Y12" s="226"/>
      <c r="Z12" s="226"/>
    </row>
    <row r="13" spans="1:26" s="27" customFormat="1" ht="11.25">
      <c r="A13" s="25"/>
      <c r="B13" s="33" t="s">
        <v>271</v>
      </c>
      <c r="C13" s="11"/>
      <c r="D13" s="12"/>
      <c r="E13" s="34"/>
      <c r="F13" s="21"/>
      <c r="G13" s="35"/>
      <c r="H13" s="14"/>
      <c r="I13" s="14" t="s">
        <v>136</v>
      </c>
      <c r="J13" s="14" t="s">
        <v>119</v>
      </c>
      <c r="K13" s="14" t="s">
        <v>243</v>
      </c>
      <c r="L13" s="12"/>
      <c r="M13" s="14"/>
      <c r="N13" s="14" t="s">
        <v>214</v>
      </c>
      <c r="O13" s="14"/>
      <c r="P13" s="14"/>
      <c r="Q13" s="6"/>
      <c r="R13" s="31"/>
      <c r="S13" s="14"/>
      <c r="T13" s="14" t="s">
        <v>91</v>
      </c>
      <c r="U13" s="14" t="s">
        <v>108</v>
      </c>
      <c r="V13" s="14"/>
      <c r="W13" s="14"/>
      <c r="X13" s="43"/>
      <c r="Y13" s="43"/>
      <c r="Z13" s="43"/>
    </row>
    <row r="14" spans="1:26" ht="12.75">
      <c r="A14" s="25"/>
      <c r="B14" s="27" t="s">
        <v>99</v>
      </c>
      <c r="C14" s="3"/>
      <c r="D14" s="4"/>
      <c r="E14" s="1"/>
      <c r="F14" s="50"/>
      <c r="G14" s="23"/>
      <c r="H14" s="6"/>
      <c r="I14" s="4">
        <v>6</v>
      </c>
      <c r="J14" s="4">
        <v>6</v>
      </c>
      <c r="K14" s="4">
        <v>6</v>
      </c>
      <c r="L14" s="4"/>
      <c r="M14" s="6">
        <v>1</v>
      </c>
      <c r="N14" s="6">
        <v>5</v>
      </c>
      <c r="O14" s="6">
        <v>1</v>
      </c>
      <c r="P14" s="6"/>
      <c r="Q14" s="6">
        <v>1</v>
      </c>
      <c r="R14" s="6">
        <v>1</v>
      </c>
      <c r="S14" s="6">
        <v>1</v>
      </c>
      <c r="T14" s="6">
        <v>3</v>
      </c>
      <c r="U14" s="4">
        <v>3</v>
      </c>
      <c r="V14" s="6">
        <v>1</v>
      </c>
      <c r="W14" s="6">
        <v>1</v>
      </c>
      <c r="X14" s="36"/>
      <c r="Y14" s="36"/>
      <c r="Z14" s="36"/>
    </row>
    <row r="15" spans="1:26" ht="24.75" customHeight="1">
      <c r="A15" s="273" t="s">
        <v>295</v>
      </c>
      <c r="B15" s="286" t="s">
        <v>201</v>
      </c>
      <c r="C15" s="275" t="s">
        <v>90</v>
      </c>
      <c r="D15" s="276" t="s">
        <v>174</v>
      </c>
      <c r="E15" s="287" t="s">
        <v>262</v>
      </c>
      <c r="F15" s="288" t="s">
        <v>87</v>
      </c>
      <c r="G15" s="279">
        <v>1</v>
      </c>
      <c r="H15" s="280" t="s">
        <v>97</v>
      </c>
      <c r="I15" s="281">
        <v>11.099999904632568</v>
      </c>
      <c r="J15" s="281">
        <v>7.033546666666666</v>
      </c>
      <c r="K15" s="282" t="s">
        <v>64</v>
      </c>
      <c r="L15" s="281">
        <v>69.3</v>
      </c>
      <c r="M15" s="282" t="s">
        <v>255</v>
      </c>
      <c r="N15" s="282" t="s">
        <v>281</v>
      </c>
      <c r="O15" s="280">
        <v>29.21139104995644</v>
      </c>
      <c r="P15" s="280">
        <v>0</v>
      </c>
      <c r="Q15" s="280">
        <v>0</v>
      </c>
      <c r="R15" s="280">
        <v>0</v>
      </c>
      <c r="S15" s="283">
        <v>1.5</v>
      </c>
      <c r="T15" s="283">
        <v>0.253333331545194</v>
      </c>
      <c r="U15" s="284">
        <v>0.10000000049670538</v>
      </c>
      <c r="V15" s="283">
        <v>0.730284776248911</v>
      </c>
      <c r="W15" s="282">
        <v>1.699999992052714</v>
      </c>
      <c r="X15" s="285" t="s">
        <v>496</v>
      </c>
      <c r="Y15" s="285" t="s">
        <v>496</v>
      </c>
      <c r="Z15" s="285" t="s">
        <v>496</v>
      </c>
    </row>
    <row r="16" spans="1:26" ht="24.75" customHeight="1">
      <c r="A16" s="189"/>
      <c r="B16" s="202"/>
      <c r="C16" s="191"/>
      <c r="D16" s="192"/>
      <c r="E16" s="203"/>
      <c r="F16" s="204"/>
      <c r="G16" s="195"/>
      <c r="H16" s="196"/>
      <c r="I16" s="197"/>
      <c r="J16" s="197"/>
      <c r="K16" s="198"/>
      <c r="L16" s="197"/>
      <c r="M16" s="198"/>
      <c r="N16" s="198"/>
      <c r="O16" s="196"/>
      <c r="P16" s="196"/>
      <c r="Q16" s="196"/>
      <c r="R16" s="196"/>
      <c r="S16" s="199"/>
      <c r="T16" s="199"/>
      <c r="U16" s="201"/>
      <c r="V16" s="199"/>
      <c r="W16" s="198"/>
      <c r="X16" s="226"/>
      <c r="Y16" s="226"/>
      <c r="Z16" s="226"/>
    </row>
    <row r="17" spans="2:26" s="25" customFormat="1" ht="11.25">
      <c r="B17" s="25" t="s">
        <v>271</v>
      </c>
      <c r="C17" s="9"/>
      <c r="D17" s="10"/>
      <c r="E17" s="22"/>
      <c r="F17" s="50"/>
      <c r="G17" s="23"/>
      <c r="H17" s="6"/>
      <c r="I17" s="31" t="s">
        <v>76</v>
      </c>
      <c r="J17" s="32">
        <v>0.5180864813265599</v>
      </c>
      <c r="K17" s="32">
        <v>0.23094010767584527</v>
      </c>
      <c r="L17" s="32"/>
      <c r="M17" s="32"/>
      <c r="N17" s="32"/>
      <c r="O17" s="6"/>
      <c r="P17" s="6"/>
      <c r="Q17" s="6"/>
      <c r="R17" s="31"/>
      <c r="S17" s="24"/>
      <c r="T17" s="24">
        <v>0.02309401231615908</v>
      </c>
      <c r="U17" s="16">
        <v>0</v>
      </c>
      <c r="V17" s="24"/>
      <c r="W17" s="31">
        <v>0.34641015463122415</v>
      </c>
      <c r="X17" s="36"/>
      <c r="Y17" s="36"/>
      <c r="Z17" s="36"/>
    </row>
    <row r="18" spans="2:26" s="25" customFormat="1" ht="11.25">
      <c r="B18" s="27" t="s">
        <v>99</v>
      </c>
      <c r="C18" s="3"/>
      <c r="D18" s="4"/>
      <c r="E18" s="1"/>
      <c r="F18" s="2"/>
      <c r="G18" s="26"/>
      <c r="H18" s="6"/>
      <c r="I18" s="4">
        <v>2</v>
      </c>
      <c r="J18" s="4">
        <v>3</v>
      </c>
      <c r="K18" s="4">
        <v>3</v>
      </c>
      <c r="L18" s="4"/>
      <c r="M18" s="4">
        <v>1</v>
      </c>
      <c r="N18" s="4">
        <v>1</v>
      </c>
      <c r="O18" s="6">
        <v>1</v>
      </c>
      <c r="P18" s="6"/>
      <c r="Q18" s="6">
        <v>1</v>
      </c>
      <c r="R18" s="6">
        <v>1</v>
      </c>
      <c r="S18" s="6">
        <v>1</v>
      </c>
      <c r="T18" s="6">
        <v>3</v>
      </c>
      <c r="U18" s="4">
        <v>3</v>
      </c>
      <c r="V18" s="6">
        <v>1</v>
      </c>
      <c r="W18" s="6">
        <v>3</v>
      </c>
      <c r="X18" s="36"/>
      <c r="Y18" s="36"/>
      <c r="Z18" s="36"/>
    </row>
    <row r="19" spans="2:23" s="36" customFormat="1" ht="11.25">
      <c r="B19" s="43"/>
      <c r="C19" s="13"/>
      <c r="D19" s="7"/>
      <c r="E19" s="40"/>
      <c r="F19" s="47"/>
      <c r="G19" s="59"/>
      <c r="H19" s="20"/>
      <c r="I19" s="7"/>
      <c r="J19" s="7"/>
      <c r="K19" s="7"/>
      <c r="L19" s="7"/>
      <c r="M19" s="7"/>
      <c r="N19" s="7"/>
      <c r="O19" s="20"/>
      <c r="P19" s="20"/>
      <c r="Q19" s="20"/>
      <c r="R19" s="20"/>
      <c r="S19" s="20"/>
      <c r="T19" s="20"/>
      <c r="U19" s="7"/>
      <c r="V19" s="20"/>
      <c r="W19" s="20"/>
    </row>
    <row r="20" spans="1:26" s="36" customFormat="1" ht="24.75" customHeight="1">
      <c r="A20" s="333" t="s">
        <v>517</v>
      </c>
      <c r="B20" s="334"/>
      <c r="C20" s="335"/>
      <c r="D20" s="336"/>
      <c r="E20" s="337"/>
      <c r="F20" s="334"/>
      <c r="G20" s="336"/>
      <c r="H20" s="336"/>
      <c r="I20" s="336"/>
      <c r="J20" s="336"/>
      <c r="K20" s="336"/>
      <c r="L20" s="336"/>
      <c r="M20" s="336"/>
      <c r="N20" s="336"/>
      <c r="O20" s="336"/>
      <c r="P20" s="336"/>
      <c r="Q20" s="336"/>
      <c r="R20" s="336"/>
      <c r="S20" s="336"/>
      <c r="T20" s="336"/>
      <c r="U20" s="336"/>
      <c r="V20" s="336"/>
      <c r="W20" s="336"/>
      <c r="X20" s="333"/>
      <c r="Y20" s="333"/>
      <c r="Z20" s="333"/>
    </row>
    <row r="21" spans="2:23" s="36" customFormat="1" ht="11.25">
      <c r="B21" s="43"/>
      <c r="C21" s="13"/>
      <c r="D21" s="7"/>
      <c r="E21" s="40"/>
      <c r="F21" s="47"/>
      <c r="G21" s="59"/>
      <c r="H21" s="20"/>
      <c r="I21" s="7"/>
      <c r="J21" s="7"/>
      <c r="K21" s="7"/>
      <c r="L21" s="7"/>
      <c r="M21" s="7"/>
      <c r="N21" s="7"/>
      <c r="O21" s="20"/>
      <c r="P21" s="20"/>
      <c r="Q21" s="20"/>
      <c r="R21" s="20"/>
      <c r="S21" s="20"/>
      <c r="T21" s="20"/>
      <c r="U21" s="7"/>
      <c r="V21" s="20"/>
      <c r="W21" s="20"/>
    </row>
    <row r="22" spans="1:26" s="36" customFormat="1" ht="24.75" customHeight="1">
      <c r="A22" s="333" t="s">
        <v>518</v>
      </c>
      <c r="B22" s="338" t="s">
        <v>523</v>
      </c>
      <c r="C22" s="307" t="s">
        <v>521</v>
      </c>
      <c r="D22" s="336"/>
      <c r="E22" s="337"/>
      <c r="F22" s="288" t="s">
        <v>522</v>
      </c>
      <c r="G22" s="279">
        <v>1</v>
      </c>
      <c r="H22" s="280" t="s">
        <v>524</v>
      </c>
      <c r="I22" s="281">
        <v>11</v>
      </c>
      <c r="J22" s="281">
        <v>6.1</v>
      </c>
      <c r="K22" s="282">
        <v>0.5</v>
      </c>
      <c r="L22" s="281">
        <v>80.6</v>
      </c>
      <c r="M22" s="282">
        <v>1.1</v>
      </c>
      <c r="N22" s="282">
        <v>0.7</v>
      </c>
      <c r="O22" s="280">
        <v>20</v>
      </c>
      <c r="P22" s="280">
        <v>0</v>
      </c>
      <c r="Q22" s="280">
        <v>0</v>
      </c>
      <c r="R22" s="280">
        <v>0</v>
      </c>
      <c r="S22" s="283">
        <v>1.1</v>
      </c>
      <c r="T22" s="283">
        <v>0.07</v>
      </c>
      <c r="U22" s="284">
        <v>0.03</v>
      </c>
      <c r="V22" s="283">
        <v>0.13</v>
      </c>
      <c r="W22" s="282">
        <v>0.4</v>
      </c>
      <c r="X22" s="285">
        <v>2.2</v>
      </c>
      <c r="Y22" s="285">
        <v>0.55</v>
      </c>
      <c r="Z22" s="285">
        <v>3</v>
      </c>
    </row>
    <row r="23" spans="1:26" s="36" customFormat="1" ht="24.75" customHeight="1">
      <c r="A23" s="339"/>
      <c r="B23" s="340"/>
      <c r="C23" s="222" t="s">
        <v>525</v>
      </c>
      <c r="D23" s="341"/>
      <c r="E23" s="342"/>
      <c r="F23" s="204" t="s">
        <v>526</v>
      </c>
      <c r="G23" s="195"/>
      <c r="H23" s="196" t="s">
        <v>527</v>
      </c>
      <c r="I23" s="197">
        <v>12</v>
      </c>
      <c r="J23" s="197">
        <v>8.4</v>
      </c>
      <c r="K23" s="198">
        <v>1.2</v>
      </c>
      <c r="L23" s="197">
        <v>77.8</v>
      </c>
      <c r="M23" s="198">
        <v>0.7</v>
      </c>
      <c r="N23" s="198">
        <v>1.2</v>
      </c>
      <c r="O23" s="196">
        <v>31</v>
      </c>
      <c r="P23" s="196">
        <v>0</v>
      </c>
      <c r="Q23" s="196">
        <v>0</v>
      </c>
      <c r="R23" s="196">
        <v>0</v>
      </c>
      <c r="S23" s="199">
        <v>1.7</v>
      </c>
      <c r="T23" s="199" t="s">
        <v>528</v>
      </c>
      <c r="U23" s="242">
        <v>0.035</v>
      </c>
      <c r="V23" s="199">
        <v>0.109</v>
      </c>
      <c r="W23" s="198">
        <v>1.4</v>
      </c>
      <c r="X23" s="343">
        <v>2.2</v>
      </c>
      <c r="Y23" s="343">
        <v>0.55</v>
      </c>
      <c r="Z23" s="343">
        <v>3</v>
      </c>
    </row>
    <row r="24" spans="2:23" s="36" customFormat="1" ht="11.25">
      <c r="B24" s="43"/>
      <c r="C24" s="13"/>
      <c r="D24" s="7"/>
      <c r="E24" s="40"/>
      <c r="F24" s="47"/>
      <c r="G24" s="59"/>
      <c r="H24" s="20"/>
      <c r="I24" s="7"/>
      <c r="J24" s="7"/>
      <c r="K24" s="7"/>
      <c r="L24" s="7"/>
      <c r="M24" s="7"/>
      <c r="N24" s="7"/>
      <c r="O24" s="20"/>
      <c r="P24" s="20"/>
      <c r="Q24" s="20"/>
      <c r="R24" s="20"/>
      <c r="S24" s="20"/>
      <c r="T24" s="20"/>
      <c r="U24" s="7"/>
      <c r="V24" s="20"/>
      <c r="W24" s="20"/>
    </row>
    <row r="25" spans="1:26" s="36" customFormat="1" ht="24.75" customHeight="1">
      <c r="A25" s="333" t="s">
        <v>519</v>
      </c>
      <c r="B25" s="338" t="s">
        <v>523</v>
      </c>
      <c r="C25" s="307" t="s">
        <v>521</v>
      </c>
      <c r="D25" s="336"/>
      <c r="E25" s="337"/>
      <c r="F25" s="288" t="s">
        <v>522</v>
      </c>
      <c r="G25" s="279">
        <v>1</v>
      </c>
      <c r="H25" s="280" t="s">
        <v>524</v>
      </c>
      <c r="I25" s="281">
        <v>11</v>
      </c>
      <c r="J25" s="281">
        <v>6.1</v>
      </c>
      <c r="K25" s="282">
        <v>0.5</v>
      </c>
      <c r="L25" s="281">
        <v>80.6</v>
      </c>
      <c r="M25" s="282">
        <v>1.1</v>
      </c>
      <c r="N25" s="282">
        <v>0.7</v>
      </c>
      <c r="O25" s="280">
        <v>20</v>
      </c>
      <c r="P25" s="280">
        <v>0</v>
      </c>
      <c r="Q25" s="280">
        <v>0</v>
      </c>
      <c r="R25" s="280">
        <v>0</v>
      </c>
      <c r="S25" s="283">
        <v>1.1</v>
      </c>
      <c r="T25" s="283">
        <v>0.07</v>
      </c>
      <c r="U25" s="284">
        <v>0.03</v>
      </c>
      <c r="V25" s="283">
        <v>0.13</v>
      </c>
      <c r="W25" s="282">
        <v>0.4</v>
      </c>
      <c r="X25" s="285">
        <v>2.2</v>
      </c>
      <c r="Y25" s="285">
        <v>0.55</v>
      </c>
      <c r="Z25" s="285">
        <v>3</v>
      </c>
    </row>
    <row r="26" spans="2:23" s="36" customFormat="1" ht="11.25">
      <c r="B26" s="43"/>
      <c r="C26" s="13"/>
      <c r="D26" s="7"/>
      <c r="E26" s="40"/>
      <c r="F26" s="47"/>
      <c r="G26" s="59"/>
      <c r="H26" s="20"/>
      <c r="I26" s="7"/>
      <c r="J26" s="7"/>
      <c r="K26" s="7"/>
      <c r="L26" s="7"/>
      <c r="M26" s="7"/>
      <c r="N26" s="7"/>
      <c r="O26" s="20"/>
      <c r="P26" s="20"/>
      <c r="Q26" s="20"/>
      <c r="R26" s="20"/>
      <c r="S26" s="20"/>
      <c r="T26" s="20"/>
      <c r="U26" s="7"/>
      <c r="V26" s="20"/>
      <c r="W26" s="20"/>
    </row>
    <row r="27" spans="1:26" s="36" customFormat="1" ht="24.75" customHeight="1">
      <c r="A27" s="333" t="s">
        <v>520</v>
      </c>
      <c r="B27" s="338" t="s">
        <v>529</v>
      </c>
      <c r="C27" s="275" t="s">
        <v>530</v>
      </c>
      <c r="D27" s="336"/>
      <c r="E27" s="337"/>
      <c r="F27" s="288" t="s">
        <v>531</v>
      </c>
      <c r="G27" s="279">
        <v>1</v>
      </c>
      <c r="H27" s="280" t="s">
        <v>532</v>
      </c>
      <c r="I27" s="281">
        <v>11.4</v>
      </c>
      <c r="J27" s="281">
        <v>6.3</v>
      </c>
      <c r="K27" s="282" t="s">
        <v>533</v>
      </c>
      <c r="L27" s="281">
        <v>81.4</v>
      </c>
      <c r="M27" s="282" t="s">
        <v>534</v>
      </c>
      <c r="N27" s="282">
        <v>1.7</v>
      </c>
      <c r="O27" s="280" t="s">
        <v>528</v>
      </c>
      <c r="P27" s="280">
        <v>0</v>
      </c>
      <c r="Q27" s="280">
        <v>0</v>
      </c>
      <c r="R27" s="280">
        <v>0</v>
      </c>
      <c r="S27" s="283" t="s">
        <v>535</v>
      </c>
      <c r="T27" s="283">
        <v>0.06</v>
      </c>
      <c r="U27" s="284">
        <v>0.1</v>
      </c>
      <c r="V27" s="283" t="s">
        <v>536</v>
      </c>
      <c r="W27" s="282">
        <v>2</v>
      </c>
      <c r="X27" s="285" t="s">
        <v>495</v>
      </c>
      <c r="Y27" s="285" t="s">
        <v>495</v>
      </c>
      <c r="Z27" s="285" t="s">
        <v>495</v>
      </c>
    </row>
    <row r="28" spans="1:26" s="36" customFormat="1" ht="24.75" customHeight="1">
      <c r="A28" s="339"/>
      <c r="B28" s="340"/>
      <c r="C28" s="191"/>
      <c r="D28" s="341"/>
      <c r="E28" s="342"/>
      <c r="F28" s="204"/>
      <c r="G28" s="195"/>
      <c r="H28" s="196"/>
      <c r="I28" s="197"/>
      <c r="J28" s="197"/>
      <c r="K28" s="198"/>
      <c r="L28" s="197"/>
      <c r="M28" s="198"/>
      <c r="N28" s="198"/>
      <c r="O28" s="196"/>
      <c r="P28" s="196"/>
      <c r="Q28" s="196"/>
      <c r="R28" s="196"/>
      <c r="S28" s="199"/>
      <c r="T28" s="199"/>
      <c r="U28" s="201"/>
      <c r="V28" s="199"/>
      <c r="W28" s="198"/>
      <c r="X28" s="343"/>
      <c r="Y28" s="343"/>
      <c r="Z28" s="343"/>
    </row>
    <row r="29" spans="2:23" s="36" customFormat="1" ht="11.25">
      <c r="B29" s="43"/>
      <c r="C29" s="13"/>
      <c r="D29" s="7"/>
      <c r="E29" s="40"/>
      <c r="F29" s="47"/>
      <c r="G29" s="59"/>
      <c r="H29" s="20"/>
      <c r="I29" s="7"/>
      <c r="J29" s="7"/>
      <c r="K29" s="7"/>
      <c r="L29" s="7"/>
      <c r="M29" s="7"/>
      <c r="N29" s="7"/>
      <c r="O29" s="20"/>
      <c r="P29" s="20"/>
      <c r="Q29" s="20"/>
      <c r="R29" s="20"/>
      <c r="S29" s="20"/>
      <c r="T29" s="20"/>
      <c r="U29" s="7"/>
      <c r="V29" s="20"/>
      <c r="W29" s="20"/>
    </row>
    <row r="30" spans="1:26" ht="24.75" customHeight="1">
      <c r="A30" s="273" t="s">
        <v>296</v>
      </c>
      <c r="B30" s="286" t="s">
        <v>125</v>
      </c>
      <c r="C30" s="275" t="s">
        <v>250</v>
      </c>
      <c r="D30" s="276" t="s">
        <v>251</v>
      </c>
      <c r="E30" s="287" t="s">
        <v>177</v>
      </c>
      <c r="F30" s="288" t="s">
        <v>221</v>
      </c>
      <c r="G30" s="279">
        <v>1</v>
      </c>
      <c r="H30" s="280">
        <v>578</v>
      </c>
      <c r="I30" s="281">
        <v>6.277777777777777</v>
      </c>
      <c r="J30" s="281">
        <v>22.399537777777777</v>
      </c>
      <c r="K30" s="281">
        <v>45.870999999999995</v>
      </c>
      <c r="L30" s="281">
        <v>14.575017777777774</v>
      </c>
      <c r="M30" s="281">
        <v>8.54</v>
      </c>
      <c r="N30" s="305">
        <v>3.91</v>
      </c>
      <c r="O30" s="280">
        <v>110</v>
      </c>
      <c r="P30" s="280">
        <v>0</v>
      </c>
      <c r="Q30" s="280">
        <v>0</v>
      </c>
      <c r="R30" s="280">
        <v>0</v>
      </c>
      <c r="S30" s="282">
        <v>2.52</v>
      </c>
      <c r="T30" s="283">
        <v>0.8740000042915345</v>
      </c>
      <c r="U30" s="284">
        <v>0.1360000001192093</v>
      </c>
      <c r="V30" s="283">
        <v>0.59</v>
      </c>
      <c r="W30" s="282">
        <v>15.46</v>
      </c>
      <c r="X30" s="306">
        <v>0</v>
      </c>
      <c r="Y30" s="306">
        <v>1.22</v>
      </c>
      <c r="Z30" s="306">
        <v>114</v>
      </c>
    </row>
    <row r="31" spans="1:26" ht="24.75" customHeight="1" hidden="1">
      <c r="A31" s="189"/>
      <c r="B31" s="202"/>
      <c r="C31" s="191" t="s">
        <v>492</v>
      </c>
      <c r="D31" s="192"/>
      <c r="E31" s="203"/>
      <c r="F31" s="204"/>
      <c r="G31" s="195"/>
      <c r="H31" s="196">
        <v>625</v>
      </c>
      <c r="I31" s="197">
        <v>1.7</v>
      </c>
      <c r="J31" s="197">
        <v>24.6</v>
      </c>
      <c r="K31" s="197">
        <v>53.3</v>
      </c>
      <c r="L31" s="197">
        <v>9.5</v>
      </c>
      <c r="M31" s="197">
        <v>7.7</v>
      </c>
      <c r="N31" s="221">
        <v>1.46</v>
      </c>
      <c r="O31" s="196">
        <v>124</v>
      </c>
      <c r="P31" s="196">
        <v>0</v>
      </c>
      <c r="Q31" s="196">
        <v>0</v>
      </c>
      <c r="R31" s="196">
        <v>0</v>
      </c>
      <c r="S31" s="198">
        <v>3.27</v>
      </c>
      <c r="T31" s="200">
        <v>0.141</v>
      </c>
      <c r="U31" s="242">
        <v>0.085</v>
      </c>
      <c r="V31" s="199">
        <v>0.47</v>
      </c>
      <c r="W31" s="198">
        <v>12.2</v>
      </c>
      <c r="X31" s="226">
        <v>0</v>
      </c>
      <c r="Y31" s="226">
        <v>1.22</v>
      </c>
      <c r="Z31" s="226">
        <v>114</v>
      </c>
    </row>
    <row r="32" spans="1:26" ht="15" customHeight="1" hidden="1">
      <c r="A32" s="189"/>
      <c r="B32" s="202"/>
      <c r="C32" s="191" t="s">
        <v>485</v>
      </c>
      <c r="D32" s="192"/>
      <c r="E32" s="203"/>
      <c r="F32" s="204"/>
      <c r="G32" s="195"/>
      <c r="H32" s="196">
        <f>(H31/H30)*100</f>
        <v>108.13148788927336</v>
      </c>
      <c r="I32" s="196">
        <f aca="true" t="shared" si="1" ref="I32:W32">(I31/I30)*100</f>
        <v>27.079646017699115</v>
      </c>
      <c r="J32" s="196">
        <f t="shared" si="1"/>
        <v>109.8236947746541</v>
      </c>
      <c r="K32" s="196">
        <f t="shared" si="1"/>
        <v>116.19541758409453</v>
      </c>
      <c r="L32" s="196">
        <f t="shared" si="1"/>
        <v>65.18002341296936</v>
      </c>
      <c r="M32" s="196">
        <f t="shared" si="1"/>
        <v>90.16393442622952</v>
      </c>
      <c r="N32" s="196">
        <f t="shared" si="1"/>
        <v>37.34015345268542</v>
      </c>
      <c r="O32" s="196">
        <f t="shared" si="1"/>
        <v>112.72727272727272</v>
      </c>
      <c r="P32" s="196" t="e">
        <f t="shared" si="1"/>
        <v>#DIV/0!</v>
      </c>
      <c r="Q32" s="196" t="e">
        <f t="shared" si="1"/>
        <v>#DIV/0!</v>
      </c>
      <c r="R32" s="196" t="e">
        <f t="shared" si="1"/>
        <v>#DIV/0!</v>
      </c>
      <c r="S32" s="196">
        <f t="shared" si="1"/>
        <v>129.76190476190476</v>
      </c>
      <c r="T32" s="196">
        <f t="shared" si="1"/>
        <v>16.132723032912885</v>
      </c>
      <c r="U32" s="196">
        <f t="shared" si="1"/>
        <v>62.499999945216324</v>
      </c>
      <c r="V32" s="196">
        <f t="shared" si="1"/>
        <v>79.66101694915254</v>
      </c>
      <c r="W32" s="196">
        <f t="shared" si="1"/>
        <v>78.91332470892624</v>
      </c>
      <c r="X32" s="226"/>
      <c r="Y32" s="226"/>
      <c r="Z32" s="226"/>
    </row>
    <row r="33" spans="2:26" s="25" customFormat="1" ht="11.25">
      <c r="B33" s="21" t="s">
        <v>271</v>
      </c>
      <c r="C33" s="9"/>
      <c r="D33" s="10"/>
      <c r="E33" s="22"/>
      <c r="F33" s="50"/>
      <c r="G33" s="23"/>
      <c r="H33" s="6"/>
      <c r="I33" s="32">
        <v>1.6604049037642745</v>
      </c>
      <c r="J33" s="32">
        <v>1.6358025928712776</v>
      </c>
      <c r="K33" s="32">
        <v>3.0025191275179424</v>
      </c>
      <c r="L33" s="32"/>
      <c r="M33" s="14" t="s">
        <v>47</v>
      </c>
      <c r="N33" s="32">
        <v>1.3986312758061095</v>
      </c>
      <c r="O33" s="6"/>
      <c r="P33" s="6"/>
      <c r="Q33" s="14" t="s">
        <v>42</v>
      </c>
      <c r="R33" s="6"/>
      <c r="S33" s="31">
        <v>1.17</v>
      </c>
      <c r="T33" s="24">
        <v>0.1822909737172356</v>
      </c>
      <c r="U33" s="16">
        <v>0.008944271976639308</v>
      </c>
      <c r="V33" s="24"/>
      <c r="W33" s="31">
        <v>0.08944271910020513</v>
      </c>
      <c r="X33" s="36"/>
      <c r="Y33" s="36"/>
      <c r="Z33" s="36"/>
    </row>
    <row r="34" spans="2:26" s="25" customFormat="1" ht="11.25">
      <c r="B34" s="27" t="s">
        <v>99</v>
      </c>
      <c r="C34" s="3"/>
      <c r="D34" s="4"/>
      <c r="E34" s="1"/>
      <c r="F34" s="2"/>
      <c r="G34" s="26"/>
      <c r="H34" s="6"/>
      <c r="I34" s="4">
        <v>9</v>
      </c>
      <c r="J34" s="4">
        <v>9</v>
      </c>
      <c r="K34" s="4">
        <v>10</v>
      </c>
      <c r="L34" s="4"/>
      <c r="M34" s="4">
        <v>2</v>
      </c>
      <c r="N34" s="4">
        <v>9</v>
      </c>
      <c r="O34" s="6">
        <v>1</v>
      </c>
      <c r="P34" s="6"/>
      <c r="Q34" s="6">
        <v>2</v>
      </c>
      <c r="R34" s="6">
        <v>1</v>
      </c>
      <c r="S34" s="6">
        <v>3</v>
      </c>
      <c r="T34" s="6">
        <v>5</v>
      </c>
      <c r="U34" s="4">
        <v>5</v>
      </c>
      <c r="V34" s="6">
        <v>1</v>
      </c>
      <c r="W34" s="6">
        <v>5</v>
      </c>
      <c r="X34" s="36"/>
      <c r="Y34" s="36"/>
      <c r="Z34" s="36"/>
    </row>
    <row r="35" spans="1:26" ht="24.75" customHeight="1">
      <c r="A35" s="273" t="s">
        <v>370</v>
      </c>
      <c r="B35" s="286" t="s">
        <v>275</v>
      </c>
      <c r="C35" s="275" t="s">
        <v>196</v>
      </c>
      <c r="D35" s="276" t="s">
        <v>252</v>
      </c>
      <c r="E35" s="287" t="s">
        <v>60</v>
      </c>
      <c r="F35" s="288" t="s">
        <v>31</v>
      </c>
      <c r="G35" s="279">
        <v>1</v>
      </c>
      <c r="H35" s="280" t="s">
        <v>145</v>
      </c>
      <c r="I35" s="281">
        <v>7.2</v>
      </c>
      <c r="J35" s="281">
        <v>25</v>
      </c>
      <c r="K35" s="281">
        <v>47.2</v>
      </c>
      <c r="L35" s="281">
        <v>16.5</v>
      </c>
      <c r="M35" s="282" t="s">
        <v>33</v>
      </c>
      <c r="N35" s="281">
        <v>4</v>
      </c>
      <c r="O35" s="280">
        <v>110</v>
      </c>
      <c r="P35" s="280">
        <v>0</v>
      </c>
      <c r="Q35" s="280">
        <v>0</v>
      </c>
      <c r="R35" s="280">
        <v>0</v>
      </c>
      <c r="S35" s="282">
        <v>2.02</v>
      </c>
      <c r="T35" s="283">
        <v>0.39</v>
      </c>
      <c r="U35" s="284">
        <v>0.14</v>
      </c>
      <c r="V35" s="283">
        <v>0.59</v>
      </c>
      <c r="W35" s="282">
        <v>15.3</v>
      </c>
      <c r="X35" s="306">
        <v>0.5</v>
      </c>
      <c r="Y35" s="306">
        <v>1.04</v>
      </c>
      <c r="Z35" s="285" t="s">
        <v>496</v>
      </c>
    </row>
    <row r="36" spans="1:26" ht="24.75" customHeight="1" hidden="1">
      <c r="A36" s="189"/>
      <c r="B36" s="202"/>
      <c r="C36" s="191" t="s">
        <v>411</v>
      </c>
      <c r="D36" s="192"/>
      <c r="E36" s="203"/>
      <c r="F36" s="204" t="s">
        <v>412</v>
      </c>
      <c r="G36" s="195"/>
      <c r="H36" s="196" t="s">
        <v>413</v>
      </c>
      <c r="I36" s="197">
        <v>1.1</v>
      </c>
      <c r="J36" s="197">
        <v>22.6</v>
      </c>
      <c r="K36" s="197">
        <v>53.7</v>
      </c>
      <c r="L36" s="197">
        <v>12</v>
      </c>
      <c r="M36" s="198">
        <v>7.6</v>
      </c>
      <c r="N36" s="197">
        <v>2.1</v>
      </c>
      <c r="O36" s="196">
        <v>53</v>
      </c>
      <c r="P36" s="196">
        <v>0</v>
      </c>
      <c r="Q36" s="196">
        <v>0</v>
      </c>
      <c r="R36" s="196">
        <v>0</v>
      </c>
      <c r="S36" s="198">
        <v>3</v>
      </c>
      <c r="T36" s="199">
        <v>0.17</v>
      </c>
      <c r="U36" s="201">
        <v>0.1</v>
      </c>
      <c r="V36" s="199">
        <v>0.5</v>
      </c>
      <c r="W36" s="198">
        <v>15</v>
      </c>
      <c r="X36" s="226">
        <v>0.5</v>
      </c>
      <c r="Y36" s="226">
        <v>1.04</v>
      </c>
      <c r="Z36" s="226"/>
    </row>
    <row r="37" spans="1:26" ht="15" customHeight="1" hidden="1">
      <c r="A37" s="189"/>
      <c r="B37" s="202"/>
      <c r="C37" s="191" t="s">
        <v>486</v>
      </c>
      <c r="D37" s="192"/>
      <c r="E37" s="203"/>
      <c r="F37" s="204"/>
      <c r="G37" s="195"/>
      <c r="H37" s="196" t="e">
        <f>(H36/H35)*100</f>
        <v>#VALUE!</v>
      </c>
      <c r="I37" s="196">
        <f aca="true" t="shared" si="2" ref="I37:W37">(I36/I35)*100</f>
        <v>15.277777777777779</v>
      </c>
      <c r="J37" s="196">
        <f t="shared" si="2"/>
        <v>90.4</v>
      </c>
      <c r="K37" s="196">
        <f t="shared" si="2"/>
        <v>113.77118644067797</v>
      </c>
      <c r="L37" s="196">
        <f t="shared" si="2"/>
        <v>72.72727272727273</v>
      </c>
      <c r="M37" s="196" t="e">
        <f t="shared" si="2"/>
        <v>#VALUE!</v>
      </c>
      <c r="N37" s="196">
        <f t="shared" si="2"/>
        <v>52.5</v>
      </c>
      <c r="O37" s="196">
        <f t="shared" si="2"/>
        <v>48.18181818181818</v>
      </c>
      <c r="P37" s="196" t="e">
        <f t="shared" si="2"/>
        <v>#DIV/0!</v>
      </c>
      <c r="Q37" s="196" t="e">
        <f t="shared" si="2"/>
        <v>#DIV/0!</v>
      </c>
      <c r="R37" s="196" t="e">
        <f t="shared" si="2"/>
        <v>#DIV/0!</v>
      </c>
      <c r="S37" s="196">
        <f t="shared" si="2"/>
        <v>148.5148514851485</v>
      </c>
      <c r="T37" s="196">
        <f t="shared" si="2"/>
        <v>43.58974358974359</v>
      </c>
      <c r="U37" s="196">
        <f t="shared" si="2"/>
        <v>71.42857142857143</v>
      </c>
      <c r="V37" s="196">
        <f t="shared" si="2"/>
        <v>84.74576271186442</v>
      </c>
      <c r="W37" s="196">
        <f t="shared" si="2"/>
        <v>98.0392156862745</v>
      </c>
      <c r="X37" s="226"/>
      <c r="Y37" s="226"/>
      <c r="Z37" s="226"/>
    </row>
    <row r="38" spans="2:26" s="25" customFormat="1" ht="11.25">
      <c r="B38" s="2" t="s">
        <v>99</v>
      </c>
      <c r="C38" s="15"/>
      <c r="D38" s="4"/>
      <c r="E38" s="1"/>
      <c r="F38" s="2"/>
      <c r="G38" s="26"/>
      <c r="H38" s="6"/>
      <c r="I38" s="4">
        <v>1</v>
      </c>
      <c r="J38" s="4">
        <v>1</v>
      </c>
      <c r="K38" s="4">
        <v>1</v>
      </c>
      <c r="L38" s="4"/>
      <c r="M38" s="4">
        <v>1</v>
      </c>
      <c r="N38" s="4">
        <v>1</v>
      </c>
      <c r="O38" s="6">
        <v>1</v>
      </c>
      <c r="P38" s="6"/>
      <c r="Q38" s="6">
        <v>1</v>
      </c>
      <c r="R38" s="6">
        <v>1</v>
      </c>
      <c r="S38" s="6">
        <v>1</v>
      </c>
      <c r="T38" s="6">
        <v>1</v>
      </c>
      <c r="U38" s="4">
        <v>1</v>
      </c>
      <c r="V38" s="6">
        <v>1</v>
      </c>
      <c r="W38" s="6">
        <v>1</v>
      </c>
      <c r="X38" s="36"/>
      <c r="Y38" s="36"/>
      <c r="Z38" s="36"/>
    </row>
    <row r="39" spans="1:26" s="36" customFormat="1" ht="24.75" customHeight="1">
      <c r="A39" s="273" t="s">
        <v>297</v>
      </c>
      <c r="B39" s="286" t="s">
        <v>150</v>
      </c>
      <c r="C39" s="307" t="s">
        <v>154</v>
      </c>
      <c r="D39" s="276" t="s">
        <v>55</v>
      </c>
      <c r="E39" s="308" t="s">
        <v>126</v>
      </c>
      <c r="F39" s="309" t="s">
        <v>155</v>
      </c>
      <c r="G39" s="279">
        <v>1</v>
      </c>
      <c r="H39" s="280" t="s">
        <v>102</v>
      </c>
      <c r="I39" s="310">
        <v>0</v>
      </c>
      <c r="J39" s="310">
        <v>0</v>
      </c>
      <c r="K39" s="281">
        <v>100</v>
      </c>
      <c r="L39" s="310">
        <v>0</v>
      </c>
      <c r="M39" s="310">
        <v>0</v>
      </c>
      <c r="N39" s="284">
        <v>0.01</v>
      </c>
      <c r="O39" s="280">
        <v>0</v>
      </c>
      <c r="P39" s="280">
        <v>0</v>
      </c>
      <c r="Q39" s="280">
        <v>0</v>
      </c>
      <c r="R39" s="280">
        <v>0</v>
      </c>
      <c r="S39" s="280">
        <v>0</v>
      </c>
      <c r="T39" s="280">
        <v>0</v>
      </c>
      <c r="U39" s="310">
        <v>0</v>
      </c>
      <c r="V39" s="280">
        <v>0</v>
      </c>
      <c r="W39" s="280">
        <v>0</v>
      </c>
      <c r="X39" s="285" t="s">
        <v>496</v>
      </c>
      <c r="Y39" s="285" t="s">
        <v>496</v>
      </c>
      <c r="Z39" s="285" t="s">
        <v>496</v>
      </c>
    </row>
    <row r="40" spans="1:26" s="36" customFormat="1" ht="24.75" customHeight="1">
      <c r="A40" s="189"/>
      <c r="B40" s="202"/>
      <c r="C40" s="222" t="s">
        <v>415</v>
      </c>
      <c r="D40" s="192"/>
      <c r="E40" s="223"/>
      <c r="F40" s="224" t="s">
        <v>416</v>
      </c>
      <c r="G40" s="195"/>
      <c r="H40" s="196" t="s">
        <v>417</v>
      </c>
      <c r="I40" s="225">
        <v>0</v>
      </c>
      <c r="J40" s="225">
        <v>0</v>
      </c>
      <c r="K40" s="197">
        <v>100</v>
      </c>
      <c r="L40" s="225">
        <v>0</v>
      </c>
      <c r="M40" s="225">
        <v>0</v>
      </c>
      <c r="N40" s="201">
        <v>0.01</v>
      </c>
      <c r="O40" s="196">
        <v>0</v>
      </c>
      <c r="P40" s="196">
        <v>0</v>
      </c>
      <c r="Q40" s="196">
        <v>0</v>
      </c>
      <c r="R40" s="196">
        <v>0</v>
      </c>
      <c r="S40" s="196"/>
      <c r="T40" s="196">
        <v>0</v>
      </c>
      <c r="U40" s="225">
        <v>0</v>
      </c>
      <c r="V40" s="196">
        <v>0</v>
      </c>
      <c r="W40" s="196">
        <v>0</v>
      </c>
      <c r="X40" s="226"/>
      <c r="Y40" s="226"/>
      <c r="Z40" s="226"/>
    </row>
    <row r="41" spans="1:26" s="36" customFormat="1" ht="15" customHeight="1">
      <c r="A41" s="189"/>
      <c r="B41" s="202"/>
      <c r="C41" s="222" t="s">
        <v>488</v>
      </c>
      <c r="D41" s="192"/>
      <c r="E41" s="223"/>
      <c r="F41" s="224"/>
      <c r="G41" s="195"/>
      <c r="H41" s="196" t="e">
        <f>(H40/H39)*100</f>
        <v>#VALUE!</v>
      </c>
      <c r="I41" s="196" t="e">
        <f aca="true" t="shared" si="3" ref="I41:W41">(I40/I39)*100</f>
        <v>#DIV/0!</v>
      </c>
      <c r="J41" s="196" t="e">
        <f t="shared" si="3"/>
        <v>#DIV/0!</v>
      </c>
      <c r="K41" s="196">
        <f t="shared" si="3"/>
        <v>100</v>
      </c>
      <c r="L41" s="196" t="e">
        <f t="shared" si="3"/>
        <v>#DIV/0!</v>
      </c>
      <c r="M41" s="196" t="e">
        <f t="shared" si="3"/>
        <v>#DIV/0!</v>
      </c>
      <c r="N41" s="196">
        <f t="shared" si="3"/>
        <v>100</v>
      </c>
      <c r="O41" s="196" t="e">
        <f t="shared" si="3"/>
        <v>#DIV/0!</v>
      </c>
      <c r="P41" s="196" t="e">
        <f t="shared" si="3"/>
        <v>#DIV/0!</v>
      </c>
      <c r="Q41" s="196" t="e">
        <f t="shared" si="3"/>
        <v>#DIV/0!</v>
      </c>
      <c r="R41" s="196" t="e">
        <f t="shared" si="3"/>
        <v>#DIV/0!</v>
      </c>
      <c r="S41" s="196" t="e">
        <f t="shared" si="3"/>
        <v>#DIV/0!</v>
      </c>
      <c r="T41" s="196" t="e">
        <f t="shared" si="3"/>
        <v>#DIV/0!</v>
      </c>
      <c r="U41" s="196" t="e">
        <f t="shared" si="3"/>
        <v>#DIV/0!</v>
      </c>
      <c r="V41" s="196" t="e">
        <f t="shared" si="3"/>
        <v>#DIV/0!</v>
      </c>
      <c r="W41" s="196" t="e">
        <f t="shared" si="3"/>
        <v>#DIV/0!</v>
      </c>
      <c r="X41" s="226"/>
      <c r="Y41" s="226"/>
      <c r="Z41" s="226"/>
    </row>
    <row r="42" spans="2:26" s="27" customFormat="1" ht="11.25">
      <c r="B42" s="27" t="s">
        <v>99</v>
      </c>
      <c r="C42" s="15"/>
      <c r="D42" s="4"/>
      <c r="E42" s="1"/>
      <c r="F42" s="2"/>
      <c r="G42" s="26"/>
      <c r="H42" s="6"/>
      <c r="I42" s="4">
        <v>1</v>
      </c>
      <c r="J42" s="4">
        <v>1</v>
      </c>
      <c r="K42" s="4">
        <v>1</v>
      </c>
      <c r="L42" s="4"/>
      <c r="M42" s="4">
        <v>1</v>
      </c>
      <c r="N42" s="4">
        <v>1</v>
      </c>
      <c r="O42" s="6">
        <v>1</v>
      </c>
      <c r="P42" s="6"/>
      <c r="Q42" s="6">
        <v>1</v>
      </c>
      <c r="R42" s="6">
        <v>1</v>
      </c>
      <c r="S42" s="6">
        <v>1</v>
      </c>
      <c r="T42" s="6">
        <v>1</v>
      </c>
      <c r="U42" s="4">
        <v>1</v>
      </c>
      <c r="V42" s="6">
        <v>1</v>
      </c>
      <c r="W42" s="6">
        <v>1</v>
      </c>
      <c r="X42" s="43"/>
      <c r="Y42" s="43"/>
      <c r="Z42" s="43"/>
    </row>
    <row r="43" spans="1:26" s="36" customFormat="1" ht="24.75" customHeight="1">
      <c r="A43" s="273" t="s">
        <v>298</v>
      </c>
      <c r="B43" s="286" t="s">
        <v>157</v>
      </c>
      <c r="C43" s="275" t="s">
        <v>282</v>
      </c>
      <c r="D43" s="310" t="s">
        <v>153</v>
      </c>
      <c r="E43" s="308"/>
      <c r="F43" s="309" t="s">
        <v>143</v>
      </c>
      <c r="G43" s="279">
        <v>1</v>
      </c>
      <c r="H43" s="280">
        <v>900</v>
      </c>
      <c r="I43" s="310">
        <v>0</v>
      </c>
      <c r="J43" s="310">
        <v>0</v>
      </c>
      <c r="K43" s="281">
        <v>100</v>
      </c>
      <c r="L43" s="310">
        <v>0</v>
      </c>
      <c r="M43" s="310">
        <v>0</v>
      </c>
      <c r="N43" s="276">
        <v>0</v>
      </c>
      <c r="O43" s="280">
        <v>0</v>
      </c>
      <c r="P43" s="311">
        <v>0</v>
      </c>
      <c r="Q43" s="280">
        <v>0</v>
      </c>
      <c r="R43" s="280">
        <v>0</v>
      </c>
      <c r="S43" s="312">
        <v>0</v>
      </c>
      <c r="T43" s="280">
        <v>0</v>
      </c>
      <c r="U43" s="310">
        <v>0</v>
      </c>
      <c r="V43" s="280">
        <v>0</v>
      </c>
      <c r="W43" s="280">
        <v>0</v>
      </c>
      <c r="X43" s="285" t="s">
        <v>496</v>
      </c>
      <c r="Y43" s="285" t="s">
        <v>496</v>
      </c>
      <c r="Z43" s="285" t="s">
        <v>496</v>
      </c>
    </row>
    <row r="44" spans="2:26" s="27" customFormat="1" ht="11.25">
      <c r="B44" s="27" t="s">
        <v>99</v>
      </c>
      <c r="C44" s="15"/>
      <c r="D44" s="4"/>
      <c r="E44" s="1"/>
      <c r="F44" s="2"/>
      <c r="G44" s="26"/>
      <c r="H44" s="6"/>
      <c r="I44" s="4">
        <v>1</v>
      </c>
      <c r="J44" s="4">
        <v>1</v>
      </c>
      <c r="K44" s="4">
        <v>1</v>
      </c>
      <c r="L44" s="4"/>
      <c r="M44" s="4">
        <v>1</v>
      </c>
      <c r="N44" s="10">
        <v>1</v>
      </c>
      <c r="O44" s="6">
        <v>1</v>
      </c>
      <c r="P44" s="6"/>
      <c r="Q44" s="6">
        <v>1</v>
      </c>
      <c r="R44" s="6">
        <v>1</v>
      </c>
      <c r="S44" s="170">
        <v>1</v>
      </c>
      <c r="T44" s="6">
        <v>1</v>
      </c>
      <c r="U44" s="4">
        <v>1</v>
      </c>
      <c r="V44" s="6">
        <v>1</v>
      </c>
      <c r="W44" s="6">
        <v>1</v>
      </c>
      <c r="X44" s="43"/>
      <c r="Y44" s="43"/>
      <c r="Z44" s="43"/>
    </row>
    <row r="45" spans="1:26" ht="24.75" customHeight="1">
      <c r="A45" s="273" t="s">
        <v>299</v>
      </c>
      <c r="B45" s="286" t="s">
        <v>278</v>
      </c>
      <c r="C45" s="275" t="s">
        <v>81</v>
      </c>
      <c r="D45" s="276" t="s">
        <v>219</v>
      </c>
      <c r="E45" s="287" t="s">
        <v>177</v>
      </c>
      <c r="F45" s="288" t="s">
        <v>83</v>
      </c>
      <c r="G45" s="279">
        <v>1</v>
      </c>
      <c r="H45" s="280" t="s">
        <v>102</v>
      </c>
      <c r="I45" s="310">
        <v>0</v>
      </c>
      <c r="J45" s="310">
        <v>0</v>
      </c>
      <c r="K45" s="281">
        <v>100</v>
      </c>
      <c r="L45" s="310">
        <v>0</v>
      </c>
      <c r="M45" s="310">
        <v>0</v>
      </c>
      <c r="N45" s="284">
        <v>0.03</v>
      </c>
      <c r="O45" s="280">
        <v>0</v>
      </c>
      <c r="P45" s="280">
        <v>0</v>
      </c>
      <c r="Q45" s="280">
        <v>0</v>
      </c>
      <c r="R45" s="280">
        <v>0</v>
      </c>
      <c r="S45" s="280">
        <v>0</v>
      </c>
      <c r="T45" s="280">
        <v>0</v>
      </c>
      <c r="U45" s="310">
        <v>0</v>
      </c>
      <c r="V45" s="280">
        <v>0</v>
      </c>
      <c r="W45" s="280">
        <v>0</v>
      </c>
      <c r="X45" s="285" t="s">
        <v>496</v>
      </c>
      <c r="Y45" s="285" t="s">
        <v>496</v>
      </c>
      <c r="Z45" s="285" t="s">
        <v>496</v>
      </c>
    </row>
    <row r="46" spans="1:26" ht="24.75" customHeight="1">
      <c r="A46" s="189"/>
      <c r="B46" s="202"/>
      <c r="C46" s="191" t="s">
        <v>418</v>
      </c>
      <c r="D46" s="192"/>
      <c r="E46" s="203"/>
      <c r="F46" s="204" t="s">
        <v>408</v>
      </c>
      <c r="G46" s="195"/>
      <c r="H46" s="196" t="s">
        <v>419</v>
      </c>
      <c r="I46" s="225">
        <v>0</v>
      </c>
      <c r="J46" s="225">
        <v>0</v>
      </c>
      <c r="K46" s="197">
        <v>72.5</v>
      </c>
      <c r="L46" s="197">
        <v>27.5</v>
      </c>
      <c r="M46" s="225">
        <v>0</v>
      </c>
      <c r="N46" s="201">
        <v>0.03</v>
      </c>
      <c r="O46" s="196">
        <v>0</v>
      </c>
      <c r="P46" s="196">
        <v>0</v>
      </c>
      <c r="Q46" s="196">
        <v>0</v>
      </c>
      <c r="R46" s="196">
        <v>0</v>
      </c>
      <c r="S46" s="199">
        <v>0.01</v>
      </c>
      <c r="T46" s="196">
        <v>0</v>
      </c>
      <c r="U46" s="225">
        <v>0</v>
      </c>
      <c r="V46" s="196">
        <v>0</v>
      </c>
      <c r="W46" s="196">
        <v>0</v>
      </c>
      <c r="X46" s="226"/>
      <c r="Y46" s="226"/>
      <c r="Z46" s="226"/>
    </row>
    <row r="47" spans="1:26" ht="15" customHeight="1">
      <c r="A47" s="189"/>
      <c r="B47" s="202"/>
      <c r="C47" s="191" t="s">
        <v>486</v>
      </c>
      <c r="D47" s="192"/>
      <c r="E47" s="203"/>
      <c r="F47" s="204"/>
      <c r="G47" s="195"/>
      <c r="H47" s="196" t="e">
        <f>(H46/H45)*100</f>
        <v>#VALUE!</v>
      </c>
      <c r="I47" s="196" t="e">
        <f aca="true" t="shared" si="4" ref="I47:W47">(I46/I45)*100</f>
        <v>#DIV/0!</v>
      </c>
      <c r="J47" s="196" t="e">
        <f t="shared" si="4"/>
        <v>#DIV/0!</v>
      </c>
      <c r="K47" s="196">
        <f t="shared" si="4"/>
        <v>72.5</v>
      </c>
      <c r="L47" s="196" t="e">
        <f t="shared" si="4"/>
        <v>#DIV/0!</v>
      </c>
      <c r="M47" s="196" t="e">
        <f t="shared" si="4"/>
        <v>#DIV/0!</v>
      </c>
      <c r="N47" s="196">
        <f t="shared" si="4"/>
        <v>100</v>
      </c>
      <c r="O47" s="196" t="e">
        <f t="shared" si="4"/>
        <v>#DIV/0!</v>
      </c>
      <c r="P47" s="196" t="e">
        <f t="shared" si="4"/>
        <v>#DIV/0!</v>
      </c>
      <c r="Q47" s="196" t="e">
        <f t="shared" si="4"/>
        <v>#DIV/0!</v>
      </c>
      <c r="R47" s="196" t="e">
        <f t="shared" si="4"/>
        <v>#DIV/0!</v>
      </c>
      <c r="S47" s="196" t="e">
        <f t="shared" si="4"/>
        <v>#DIV/0!</v>
      </c>
      <c r="T47" s="196" t="e">
        <f t="shared" si="4"/>
        <v>#DIV/0!</v>
      </c>
      <c r="U47" s="196" t="e">
        <f t="shared" si="4"/>
        <v>#DIV/0!</v>
      </c>
      <c r="V47" s="196" t="e">
        <f t="shared" si="4"/>
        <v>#DIV/0!</v>
      </c>
      <c r="W47" s="196" t="e">
        <f t="shared" si="4"/>
        <v>#DIV/0!</v>
      </c>
      <c r="X47" s="226"/>
      <c r="Y47" s="226"/>
      <c r="Z47" s="226"/>
    </row>
    <row r="48" spans="2:26" s="25" customFormat="1" ht="11.25">
      <c r="B48" s="21" t="s">
        <v>271</v>
      </c>
      <c r="C48" s="9"/>
      <c r="D48" s="10"/>
      <c r="E48" s="22"/>
      <c r="F48" s="50"/>
      <c r="G48" s="23"/>
      <c r="H48" s="6"/>
      <c r="I48" s="4">
        <v>0</v>
      </c>
      <c r="J48" s="4">
        <v>0</v>
      </c>
      <c r="K48" s="32"/>
      <c r="L48" s="32"/>
      <c r="M48" s="32"/>
      <c r="N48" s="32"/>
      <c r="O48" s="6"/>
      <c r="P48" s="6"/>
      <c r="Q48" s="6"/>
      <c r="R48" s="6"/>
      <c r="S48" s="6"/>
      <c r="T48" s="24"/>
      <c r="U48" s="16"/>
      <c r="V48" s="24"/>
      <c r="W48" s="24"/>
      <c r="X48" s="36"/>
      <c r="Y48" s="36"/>
      <c r="Z48" s="36"/>
    </row>
    <row r="49" spans="2:26" s="25" customFormat="1" ht="11.25">
      <c r="B49" s="27" t="s">
        <v>99</v>
      </c>
      <c r="C49" s="3"/>
      <c r="D49" s="4"/>
      <c r="E49" s="1"/>
      <c r="F49" s="2"/>
      <c r="G49" s="26"/>
      <c r="H49" s="6"/>
      <c r="I49" s="4">
        <v>3</v>
      </c>
      <c r="J49" s="4">
        <v>3</v>
      </c>
      <c r="K49" s="4">
        <v>0.01</v>
      </c>
      <c r="L49" s="4"/>
      <c r="M49" s="4">
        <v>1</v>
      </c>
      <c r="N49" s="4">
        <v>1</v>
      </c>
      <c r="O49" s="6">
        <v>1</v>
      </c>
      <c r="P49" s="6"/>
      <c r="Q49" s="6">
        <v>1</v>
      </c>
      <c r="R49" s="6">
        <v>1</v>
      </c>
      <c r="S49" s="6">
        <v>1</v>
      </c>
      <c r="T49" s="6">
        <v>1</v>
      </c>
      <c r="U49" s="4">
        <v>1</v>
      </c>
      <c r="V49" s="6">
        <v>1</v>
      </c>
      <c r="W49" s="6">
        <v>1</v>
      </c>
      <c r="X49" s="36"/>
      <c r="Y49" s="36"/>
      <c r="Z49" s="36"/>
    </row>
    <row r="50" spans="1:26" ht="24.75" customHeight="1">
      <c r="A50" s="273" t="s">
        <v>300</v>
      </c>
      <c r="B50" s="286" t="s">
        <v>156</v>
      </c>
      <c r="C50" s="275" t="s">
        <v>123</v>
      </c>
      <c r="D50" s="276" t="s">
        <v>253</v>
      </c>
      <c r="E50" s="287" t="s">
        <v>118</v>
      </c>
      <c r="F50" s="288" t="s">
        <v>290</v>
      </c>
      <c r="G50" s="279">
        <v>1</v>
      </c>
      <c r="H50" s="280" t="s">
        <v>102</v>
      </c>
      <c r="I50" s="310">
        <v>0</v>
      </c>
      <c r="J50" s="310">
        <v>0</v>
      </c>
      <c r="K50" s="281">
        <v>100</v>
      </c>
      <c r="L50" s="310">
        <v>0</v>
      </c>
      <c r="M50" s="310">
        <v>0</v>
      </c>
      <c r="N50" s="281">
        <v>0.1</v>
      </c>
      <c r="O50" s="280">
        <v>0</v>
      </c>
      <c r="P50" s="280">
        <v>0</v>
      </c>
      <c r="Q50" s="280">
        <v>0</v>
      </c>
      <c r="R50" s="280">
        <v>0</v>
      </c>
      <c r="S50" s="280">
        <v>0</v>
      </c>
      <c r="T50" s="280">
        <v>0</v>
      </c>
      <c r="U50" s="310">
        <v>0</v>
      </c>
      <c r="V50" s="280">
        <v>0</v>
      </c>
      <c r="W50" s="280">
        <v>0</v>
      </c>
      <c r="X50" s="306">
        <v>0</v>
      </c>
      <c r="Y50" s="306">
        <v>0</v>
      </c>
      <c r="Z50" s="306">
        <v>0</v>
      </c>
    </row>
    <row r="51" spans="1:26" ht="24.75" customHeight="1" hidden="1">
      <c r="A51" s="189"/>
      <c r="B51" s="202"/>
      <c r="C51" s="191" t="s">
        <v>420</v>
      </c>
      <c r="D51" s="192"/>
      <c r="E51" s="203"/>
      <c r="F51" s="204" t="s">
        <v>412</v>
      </c>
      <c r="G51" s="195"/>
      <c r="H51" s="196" t="s">
        <v>417</v>
      </c>
      <c r="I51" s="225">
        <v>0</v>
      </c>
      <c r="J51" s="225">
        <v>0</v>
      </c>
      <c r="K51" s="197">
        <v>100</v>
      </c>
      <c r="L51" s="225">
        <v>0</v>
      </c>
      <c r="M51" s="225">
        <v>0</v>
      </c>
      <c r="N51" s="201">
        <v>0.05</v>
      </c>
      <c r="O51" s="196">
        <v>0</v>
      </c>
      <c r="P51" s="196">
        <v>0</v>
      </c>
      <c r="Q51" s="196">
        <v>0</v>
      </c>
      <c r="R51" s="196">
        <v>0</v>
      </c>
      <c r="S51" s="199">
        <v>0.01</v>
      </c>
      <c r="T51" s="196">
        <v>0</v>
      </c>
      <c r="U51" s="225">
        <v>0</v>
      </c>
      <c r="V51" s="196">
        <v>0</v>
      </c>
      <c r="W51" s="196">
        <v>0</v>
      </c>
      <c r="X51" s="226">
        <v>0</v>
      </c>
      <c r="Y51" s="226">
        <v>0</v>
      </c>
      <c r="Z51" s="226">
        <v>0</v>
      </c>
    </row>
    <row r="52" spans="1:26" ht="15" customHeight="1" hidden="1">
      <c r="A52" s="189"/>
      <c r="B52" s="202"/>
      <c r="C52" s="191" t="s">
        <v>486</v>
      </c>
      <c r="D52" s="192"/>
      <c r="E52" s="203"/>
      <c r="F52" s="204"/>
      <c r="G52" s="195"/>
      <c r="H52" s="196" t="e">
        <f>(H51/H50)*100</f>
        <v>#VALUE!</v>
      </c>
      <c r="I52" s="196" t="e">
        <f aca="true" t="shared" si="5" ref="I52:W52">(I51/I50)*100</f>
        <v>#DIV/0!</v>
      </c>
      <c r="J52" s="196" t="e">
        <f t="shared" si="5"/>
        <v>#DIV/0!</v>
      </c>
      <c r="K52" s="196">
        <f t="shared" si="5"/>
        <v>100</v>
      </c>
      <c r="L52" s="196" t="e">
        <f t="shared" si="5"/>
        <v>#DIV/0!</v>
      </c>
      <c r="M52" s="196" t="e">
        <f t="shared" si="5"/>
        <v>#DIV/0!</v>
      </c>
      <c r="N52" s="196">
        <f t="shared" si="5"/>
        <v>50</v>
      </c>
      <c r="O52" s="196" t="e">
        <f t="shared" si="5"/>
        <v>#DIV/0!</v>
      </c>
      <c r="P52" s="196" t="e">
        <f t="shared" si="5"/>
        <v>#DIV/0!</v>
      </c>
      <c r="Q52" s="196" t="e">
        <f t="shared" si="5"/>
        <v>#DIV/0!</v>
      </c>
      <c r="R52" s="196" t="e">
        <f t="shared" si="5"/>
        <v>#DIV/0!</v>
      </c>
      <c r="S52" s="196" t="e">
        <f t="shared" si="5"/>
        <v>#DIV/0!</v>
      </c>
      <c r="T52" s="196" t="e">
        <f t="shared" si="5"/>
        <v>#DIV/0!</v>
      </c>
      <c r="U52" s="196" t="e">
        <f t="shared" si="5"/>
        <v>#DIV/0!</v>
      </c>
      <c r="V52" s="196" t="e">
        <f t="shared" si="5"/>
        <v>#DIV/0!</v>
      </c>
      <c r="W52" s="196" t="e">
        <f t="shared" si="5"/>
        <v>#DIV/0!</v>
      </c>
      <c r="X52" s="226"/>
      <c r="Y52" s="226"/>
      <c r="Z52" s="226"/>
    </row>
    <row r="53" spans="2:26" s="25" customFormat="1" ht="11.25">
      <c r="B53" s="27" t="s">
        <v>99</v>
      </c>
      <c r="C53" s="3"/>
      <c r="D53" s="4"/>
      <c r="E53" s="1"/>
      <c r="F53" s="2"/>
      <c r="G53" s="26"/>
      <c r="H53" s="6"/>
      <c r="I53" s="4">
        <v>1</v>
      </c>
      <c r="J53" s="4">
        <v>1</v>
      </c>
      <c r="K53" s="4">
        <v>1</v>
      </c>
      <c r="L53" s="4"/>
      <c r="M53" s="4">
        <v>1</v>
      </c>
      <c r="N53" s="4">
        <v>1</v>
      </c>
      <c r="O53" s="6">
        <v>1</v>
      </c>
      <c r="P53" s="6"/>
      <c r="Q53" s="6">
        <v>1</v>
      </c>
      <c r="R53" s="6">
        <v>1</v>
      </c>
      <c r="S53" s="6">
        <v>1</v>
      </c>
      <c r="T53" s="6">
        <v>1</v>
      </c>
      <c r="U53" s="4">
        <v>1</v>
      </c>
      <c r="V53" s="6">
        <v>1</v>
      </c>
      <c r="W53" s="6">
        <v>1</v>
      </c>
      <c r="X53" s="36"/>
      <c r="Y53" s="36"/>
      <c r="Z53" s="36"/>
    </row>
    <row r="54" spans="1:26" ht="24.75" customHeight="1">
      <c r="A54" s="273" t="s">
        <v>301</v>
      </c>
      <c r="B54" s="286" t="s">
        <v>274</v>
      </c>
      <c r="C54" s="275" t="s">
        <v>137</v>
      </c>
      <c r="D54" s="276" t="s">
        <v>130</v>
      </c>
      <c r="E54" s="287" t="s">
        <v>216</v>
      </c>
      <c r="F54" s="288" t="s">
        <v>287</v>
      </c>
      <c r="G54" s="279">
        <v>1</v>
      </c>
      <c r="H54" s="280" t="s">
        <v>75</v>
      </c>
      <c r="I54" s="281">
        <v>73.5</v>
      </c>
      <c r="J54" s="281">
        <v>4.3</v>
      </c>
      <c r="K54" s="281">
        <v>0.5</v>
      </c>
      <c r="L54" s="281">
        <v>14.8</v>
      </c>
      <c r="M54" s="281">
        <v>4.1</v>
      </c>
      <c r="N54" s="281">
        <v>2.98</v>
      </c>
      <c r="O54" s="280">
        <v>10</v>
      </c>
      <c r="P54" s="282">
        <v>75.1</v>
      </c>
      <c r="Q54" s="280">
        <v>0</v>
      </c>
      <c r="R54" s="280">
        <v>0</v>
      </c>
      <c r="S54" s="283">
        <v>0.4</v>
      </c>
      <c r="T54" s="283">
        <v>0.06</v>
      </c>
      <c r="U54" s="313">
        <v>0.153</v>
      </c>
      <c r="V54" s="314">
        <v>0.216</v>
      </c>
      <c r="W54" s="283">
        <v>3.08</v>
      </c>
      <c r="X54" s="306">
        <v>4.4</v>
      </c>
      <c r="Y54" s="306">
        <v>0.44</v>
      </c>
      <c r="Z54" s="306">
        <v>3</v>
      </c>
    </row>
    <row r="55" spans="1:26" ht="24.75" customHeight="1" hidden="1">
      <c r="A55" s="227"/>
      <c r="B55" s="228"/>
      <c r="C55" s="229" t="s">
        <v>421</v>
      </c>
      <c r="D55" s="230"/>
      <c r="E55" s="231"/>
      <c r="F55" s="232" t="s">
        <v>422</v>
      </c>
      <c r="G55" s="233"/>
      <c r="H55" s="234" t="s">
        <v>423</v>
      </c>
      <c r="I55" s="235">
        <v>73.5</v>
      </c>
      <c r="J55" s="235">
        <v>4.3</v>
      </c>
      <c r="K55" s="235">
        <v>0.5</v>
      </c>
      <c r="L55" s="235">
        <v>14.8</v>
      </c>
      <c r="M55" s="235">
        <v>4.1</v>
      </c>
      <c r="N55" s="236">
        <v>2.98</v>
      </c>
      <c r="O55" s="234">
        <v>10</v>
      </c>
      <c r="P55" s="237">
        <v>75.1</v>
      </c>
      <c r="Q55" s="234">
        <v>0</v>
      </c>
      <c r="R55" s="234">
        <v>0</v>
      </c>
      <c r="S55" s="238">
        <v>0.4</v>
      </c>
      <c r="T55" s="238">
        <v>0.06</v>
      </c>
      <c r="U55" s="239">
        <v>0.153</v>
      </c>
      <c r="V55" s="240">
        <v>0.216</v>
      </c>
      <c r="W55" s="241">
        <v>3.08</v>
      </c>
      <c r="X55" s="226">
        <v>4.4</v>
      </c>
      <c r="Y55" s="226">
        <v>0.44</v>
      </c>
      <c r="Z55" s="226">
        <v>3</v>
      </c>
    </row>
    <row r="56" spans="1:26" ht="15" customHeight="1" hidden="1">
      <c r="A56" s="227"/>
      <c r="B56" s="228"/>
      <c r="C56" s="229" t="s">
        <v>491</v>
      </c>
      <c r="D56" s="230"/>
      <c r="E56" s="231"/>
      <c r="F56" s="232"/>
      <c r="G56" s="233"/>
      <c r="H56" s="234" t="e">
        <f>(H55/H54)*100</f>
        <v>#VALUE!</v>
      </c>
      <c r="I56" s="234">
        <f aca="true" t="shared" si="6" ref="I56:W56">(I55/I54)*100</f>
        <v>100</v>
      </c>
      <c r="J56" s="234">
        <f t="shared" si="6"/>
        <v>100</v>
      </c>
      <c r="K56" s="234">
        <f t="shared" si="6"/>
        <v>100</v>
      </c>
      <c r="L56" s="234">
        <f t="shared" si="6"/>
        <v>100</v>
      </c>
      <c r="M56" s="234">
        <f t="shared" si="6"/>
        <v>100</v>
      </c>
      <c r="N56" s="234">
        <f t="shared" si="6"/>
        <v>100</v>
      </c>
      <c r="O56" s="234">
        <f t="shared" si="6"/>
        <v>100</v>
      </c>
      <c r="P56" s="234">
        <f t="shared" si="6"/>
        <v>100</v>
      </c>
      <c r="Q56" s="234" t="e">
        <f t="shared" si="6"/>
        <v>#DIV/0!</v>
      </c>
      <c r="R56" s="234" t="e">
        <f t="shared" si="6"/>
        <v>#DIV/0!</v>
      </c>
      <c r="S56" s="234">
        <f t="shared" si="6"/>
        <v>100</v>
      </c>
      <c r="T56" s="234">
        <f t="shared" si="6"/>
        <v>100</v>
      </c>
      <c r="U56" s="234">
        <f t="shared" si="6"/>
        <v>100</v>
      </c>
      <c r="V56" s="234">
        <f t="shared" si="6"/>
        <v>100</v>
      </c>
      <c r="W56" s="234">
        <f t="shared" si="6"/>
        <v>100</v>
      </c>
      <c r="X56" s="226"/>
      <c r="Y56" s="226"/>
      <c r="Z56" s="226"/>
    </row>
    <row r="57" spans="1:26" ht="24.75" customHeight="1">
      <c r="A57" s="273" t="s">
        <v>303</v>
      </c>
      <c r="B57" s="286" t="s">
        <v>254</v>
      </c>
      <c r="C57" s="275" t="s">
        <v>227</v>
      </c>
      <c r="D57" s="276" t="s">
        <v>263</v>
      </c>
      <c r="E57" s="287" t="s">
        <v>175</v>
      </c>
      <c r="F57" s="288" t="s">
        <v>89</v>
      </c>
      <c r="G57" s="279">
        <v>0.8</v>
      </c>
      <c r="H57" s="280" t="s">
        <v>129</v>
      </c>
      <c r="I57" s="281">
        <v>91.2</v>
      </c>
      <c r="J57" s="281">
        <v>1.575</v>
      </c>
      <c r="K57" s="281">
        <v>0.1</v>
      </c>
      <c r="L57" s="281">
        <v>3.7750000000000057</v>
      </c>
      <c r="M57" s="281">
        <v>2.6</v>
      </c>
      <c r="N57" s="281">
        <v>0.55</v>
      </c>
      <c r="O57" s="280">
        <v>48.38874680306908</v>
      </c>
      <c r="P57" s="280">
        <v>8.291666666666666</v>
      </c>
      <c r="Q57" s="280">
        <v>0</v>
      </c>
      <c r="R57" s="280">
        <v>0</v>
      </c>
      <c r="S57" s="283">
        <v>0.2</v>
      </c>
      <c r="T57" s="283">
        <v>0.04666666666666667</v>
      </c>
      <c r="U57" s="284">
        <v>0.03666666666666667</v>
      </c>
      <c r="V57" s="283">
        <v>0.1</v>
      </c>
      <c r="W57" s="282">
        <v>0.33333333532015486</v>
      </c>
      <c r="X57" s="306">
        <v>0.1</v>
      </c>
      <c r="Y57" s="306">
        <v>0.324</v>
      </c>
      <c r="Z57" s="306">
        <v>0.1</v>
      </c>
    </row>
    <row r="58" spans="1:26" ht="24.75" customHeight="1" hidden="1">
      <c r="A58" s="189"/>
      <c r="B58" s="202"/>
      <c r="C58" s="191" t="s">
        <v>426</v>
      </c>
      <c r="D58" s="192"/>
      <c r="E58" s="203"/>
      <c r="F58" s="204" t="s">
        <v>412</v>
      </c>
      <c r="G58" s="195"/>
      <c r="H58" s="196" t="s">
        <v>425</v>
      </c>
      <c r="I58" s="197">
        <v>91</v>
      </c>
      <c r="J58" s="197">
        <v>2</v>
      </c>
      <c r="K58" s="197">
        <v>0.1</v>
      </c>
      <c r="L58" s="197">
        <v>3</v>
      </c>
      <c r="M58" s="197">
        <v>3.1</v>
      </c>
      <c r="N58" s="197">
        <v>0.4</v>
      </c>
      <c r="O58" s="196">
        <v>80</v>
      </c>
      <c r="P58" s="196">
        <v>50</v>
      </c>
      <c r="Q58" s="196">
        <v>0</v>
      </c>
      <c r="R58" s="196">
        <v>0</v>
      </c>
      <c r="S58" s="199">
        <v>0.27</v>
      </c>
      <c r="T58" s="199">
        <v>0.07</v>
      </c>
      <c r="U58" s="201">
        <v>0.03</v>
      </c>
      <c r="V58" s="199">
        <v>0.19</v>
      </c>
      <c r="W58" s="198">
        <v>0.189</v>
      </c>
      <c r="X58" s="226"/>
      <c r="Y58" s="226">
        <v>0.187</v>
      </c>
      <c r="Z58" s="226"/>
    </row>
    <row r="59" spans="1:26" s="269" customFormat="1" ht="15" customHeight="1" hidden="1">
      <c r="A59" s="261"/>
      <c r="B59" s="262"/>
      <c r="C59" s="263" t="s">
        <v>485</v>
      </c>
      <c r="D59" s="264"/>
      <c r="E59" s="265"/>
      <c r="F59" s="266"/>
      <c r="G59" s="267"/>
      <c r="H59" s="268" t="e">
        <f>(H58/H57)*100</f>
        <v>#VALUE!</v>
      </c>
      <c r="I59" s="268">
        <f aca="true" t="shared" si="7" ref="I59:W59">(I58/I57)*100</f>
        <v>99.78070175438596</v>
      </c>
      <c r="J59" s="268">
        <f t="shared" si="7"/>
        <v>126.98412698412697</v>
      </c>
      <c r="K59" s="268">
        <f t="shared" si="7"/>
        <v>100</v>
      </c>
      <c r="L59" s="268">
        <f t="shared" si="7"/>
        <v>79.47019867549658</v>
      </c>
      <c r="M59" s="268">
        <f t="shared" si="7"/>
        <v>119.23076923076923</v>
      </c>
      <c r="N59" s="268">
        <f t="shared" si="7"/>
        <v>72.72727272727273</v>
      </c>
      <c r="O59" s="268">
        <f t="shared" si="7"/>
        <v>165.3276955602536</v>
      </c>
      <c r="P59" s="268">
        <f t="shared" si="7"/>
        <v>603.0150753768845</v>
      </c>
      <c r="Q59" s="268" t="e">
        <f t="shared" si="7"/>
        <v>#DIV/0!</v>
      </c>
      <c r="R59" s="268" t="e">
        <f t="shared" si="7"/>
        <v>#DIV/0!</v>
      </c>
      <c r="S59" s="268">
        <f t="shared" si="7"/>
        <v>135</v>
      </c>
      <c r="T59" s="268">
        <f t="shared" si="7"/>
        <v>150</v>
      </c>
      <c r="U59" s="268">
        <f t="shared" si="7"/>
        <v>81.81818181818181</v>
      </c>
      <c r="V59" s="268">
        <f t="shared" si="7"/>
        <v>190</v>
      </c>
      <c r="W59" s="268">
        <f t="shared" si="7"/>
        <v>56.69999966204167</v>
      </c>
      <c r="X59" s="271"/>
      <c r="Y59" s="271"/>
      <c r="Z59" s="271"/>
    </row>
    <row r="60" spans="1:26" ht="24.75" customHeight="1" hidden="1">
      <c r="A60" s="189"/>
      <c r="B60" s="202"/>
      <c r="C60" s="191" t="s">
        <v>427</v>
      </c>
      <c r="D60" s="192"/>
      <c r="E60" s="203"/>
      <c r="F60" s="204" t="s">
        <v>412</v>
      </c>
      <c r="G60" s="195"/>
      <c r="H60" s="196" t="s">
        <v>428</v>
      </c>
      <c r="I60" s="197">
        <v>91.9</v>
      </c>
      <c r="J60" s="197">
        <v>2.1</v>
      </c>
      <c r="K60" s="197">
        <v>0.3</v>
      </c>
      <c r="L60" s="197">
        <v>3</v>
      </c>
      <c r="M60" s="197">
        <v>1.9</v>
      </c>
      <c r="N60" s="197">
        <v>0.4</v>
      </c>
      <c r="O60" s="196" t="s">
        <v>434</v>
      </c>
      <c r="P60" s="199">
        <v>1.67</v>
      </c>
      <c r="Q60" s="196">
        <v>0</v>
      </c>
      <c r="R60" s="196">
        <v>0</v>
      </c>
      <c r="S60" s="199">
        <v>0.2</v>
      </c>
      <c r="T60" s="199">
        <v>0.05</v>
      </c>
      <c r="U60" s="201"/>
      <c r="V60" s="199">
        <v>0.15</v>
      </c>
      <c r="W60" s="198">
        <v>0.3</v>
      </c>
      <c r="X60" s="226">
        <v>0.3</v>
      </c>
      <c r="Y60" s="226">
        <v>0.15</v>
      </c>
      <c r="Z60" s="226">
        <v>0</v>
      </c>
    </row>
    <row r="61" spans="1:26" s="269" customFormat="1" ht="15" customHeight="1" hidden="1">
      <c r="A61" s="261"/>
      <c r="B61" s="262"/>
      <c r="C61" s="263" t="s">
        <v>486</v>
      </c>
      <c r="D61" s="264"/>
      <c r="E61" s="265"/>
      <c r="F61" s="266"/>
      <c r="G61" s="267"/>
      <c r="H61" s="268" t="e">
        <f>(H60/H57)*100</f>
        <v>#VALUE!</v>
      </c>
      <c r="I61" s="268">
        <f aca="true" t="shared" si="8" ref="I61:W61">(I60/I57)*100</f>
        <v>100.76754385964912</v>
      </c>
      <c r="J61" s="268">
        <f t="shared" si="8"/>
        <v>133.33333333333334</v>
      </c>
      <c r="K61" s="268">
        <f t="shared" si="8"/>
        <v>299.99999999999994</v>
      </c>
      <c r="L61" s="268">
        <f t="shared" si="8"/>
        <v>79.47019867549658</v>
      </c>
      <c r="M61" s="268">
        <f t="shared" si="8"/>
        <v>73.07692307692307</v>
      </c>
      <c r="N61" s="268">
        <f t="shared" si="8"/>
        <v>72.72727272727273</v>
      </c>
      <c r="O61" s="268" t="e">
        <f t="shared" si="8"/>
        <v>#VALUE!</v>
      </c>
      <c r="P61" s="268">
        <f t="shared" si="8"/>
        <v>20.14070351758794</v>
      </c>
      <c r="Q61" s="268" t="e">
        <f t="shared" si="8"/>
        <v>#DIV/0!</v>
      </c>
      <c r="R61" s="268" t="e">
        <f t="shared" si="8"/>
        <v>#DIV/0!</v>
      </c>
      <c r="S61" s="268">
        <f t="shared" si="8"/>
        <v>100</v>
      </c>
      <c r="T61" s="268">
        <f t="shared" si="8"/>
        <v>107.14285714285714</v>
      </c>
      <c r="U61" s="268">
        <f t="shared" si="8"/>
        <v>0</v>
      </c>
      <c r="V61" s="268">
        <f t="shared" si="8"/>
        <v>149.99999999999997</v>
      </c>
      <c r="W61" s="268">
        <f t="shared" si="8"/>
        <v>89.99999946355818</v>
      </c>
      <c r="X61" s="271"/>
      <c r="Y61" s="271"/>
      <c r="Z61" s="271"/>
    </row>
    <row r="62" spans="1:26" ht="24.75" customHeight="1" hidden="1">
      <c r="A62" s="189"/>
      <c r="B62" s="202"/>
      <c r="C62" s="191" t="s">
        <v>429</v>
      </c>
      <c r="D62" s="192"/>
      <c r="E62" s="203"/>
      <c r="F62" s="204" t="s">
        <v>422</v>
      </c>
      <c r="G62" s="195"/>
      <c r="H62" s="196" t="s">
        <v>431</v>
      </c>
      <c r="I62" s="197">
        <v>90.6</v>
      </c>
      <c r="J62" s="197">
        <v>1.2</v>
      </c>
      <c r="K62" s="197">
        <v>0.2</v>
      </c>
      <c r="L62" s="197">
        <v>5.1</v>
      </c>
      <c r="M62" s="197">
        <v>2.3</v>
      </c>
      <c r="N62" s="242">
        <v>0.305</v>
      </c>
      <c r="O62" s="196">
        <v>77</v>
      </c>
      <c r="P62" s="199">
        <v>2.92</v>
      </c>
      <c r="Q62" s="196">
        <v>0</v>
      </c>
      <c r="R62" s="196">
        <v>0</v>
      </c>
      <c r="S62" s="200">
        <v>0.145</v>
      </c>
      <c r="T62" s="200">
        <v>0.049</v>
      </c>
      <c r="U62" s="242">
        <v>0.036</v>
      </c>
      <c r="V62" s="200">
        <v>0.156</v>
      </c>
      <c r="W62" s="198">
        <v>0.4</v>
      </c>
      <c r="X62" s="226">
        <v>0.7</v>
      </c>
      <c r="Y62" s="226">
        <v>0.21</v>
      </c>
      <c r="Z62" s="226">
        <v>1.2</v>
      </c>
    </row>
    <row r="63" spans="1:26" s="269" customFormat="1" ht="15" customHeight="1" hidden="1">
      <c r="A63" s="261"/>
      <c r="B63" s="262"/>
      <c r="C63" s="263" t="s">
        <v>486</v>
      </c>
      <c r="D63" s="264"/>
      <c r="E63" s="265"/>
      <c r="F63" s="266"/>
      <c r="G63" s="267"/>
      <c r="H63" s="268" t="e">
        <f>(H62/H58)*100</f>
        <v>#VALUE!</v>
      </c>
      <c r="I63" s="268">
        <f aca="true" t="shared" si="9" ref="I63:W63">(I62/I58)*100</f>
        <v>99.56043956043955</v>
      </c>
      <c r="J63" s="268">
        <f t="shared" si="9"/>
        <v>60</v>
      </c>
      <c r="K63" s="268">
        <f t="shared" si="9"/>
        <v>200</v>
      </c>
      <c r="L63" s="268">
        <f t="shared" si="9"/>
        <v>170</v>
      </c>
      <c r="M63" s="268">
        <f t="shared" si="9"/>
        <v>74.19354838709677</v>
      </c>
      <c r="N63" s="268">
        <f t="shared" si="9"/>
        <v>76.25</v>
      </c>
      <c r="O63" s="268">
        <f t="shared" si="9"/>
        <v>96.25</v>
      </c>
      <c r="P63" s="268">
        <f t="shared" si="9"/>
        <v>5.84</v>
      </c>
      <c r="Q63" s="268" t="e">
        <f t="shared" si="9"/>
        <v>#DIV/0!</v>
      </c>
      <c r="R63" s="268" t="e">
        <f t="shared" si="9"/>
        <v>#DIV/0!</v>
      </c>
      <c r="S63" s="268">
        <f t="shared" si="9"/>
        <v>53.703703703703695</v>
      </c>
      <c r="T63" s="268">
        <f t="shared" si="9"/>
        <v>70</v>
      </c>
      <c r="U63" s="268">
        <f t="shared" si="9"/>
        <v>120</v>
      </c>
      <c r="V63" s="268">
        <f t="shared" si="9"/>
        <v>82.10526315789474</v>
      </c>
      <c r="W63" s="268">
        <f t="shared" si="9"/>
        <v>211.64021164021162</v>
      </c>
      <c r="X63" s="271"/>
      <c r="Y63" s="271"/>
      <c r="Z63" s="271"/>
    </row>
    <row r="64" spans="1:26" ht="24.75" customHeight="1" hidden="1">
      <c r="A64" s="189"/>
      <c r="B64" s="202"/>
      <c r="C64" s="191" t="s">
        <v>430</v>
      </c>
      <c r="D64" s="192"/>
      <c r="E64" s="203"/>
      <c r="F64" s="204" t="s">
        <v>422</v>
      </c>
      <c r="G64" s="195"/>
      <c r="H64" s="196" t="s">
        <v>432</v>
      </c>
      <c r="I64" s="197">
        <v>91.1</v>
      </c>
      <c r="J64" s="197">
        <v>1.5</v>
      </c>
      <c r="K64" s="197">
        <v>0.2</v>
      </c>
      <c r="L64" s="197">
        <v>4.5</v>
      </c>
      <c r="M64" s="197">
        <v>2</v>
      </c>
      <c r="N64" s="201">
        <v>0.45</v>
      </c>
      <c r="O64" s="196" t="s">
        <v>433</v>
      </c>
      <c r="P64" s="199">
        <v>2.08</v>
      </c>
      <c r="Q64" s="196">
        <v>0</v>
      </c>
      <c r="R64" s="196">
        <v>0</v>
      </c>
      <c r="S64" s="199">
        <v>0.19</v>
      </c>
      <c r="T64" s="199"/>
      <c r="U64" s="201">
        <v>0.05</v>
      </c>
      <c r="V64" s="199">
        <v>0.15</v>
      </c>
      <c r="W64" s="198">
        <v>0.6</v>
      </c>
      <c r="X64" s="226">
        <v>0.1</v>
      </c>
      <c r="Y64" s="226">
        <v>0.324</v>
      </c>
      <c r="Z64" s="226">
        <v>0.1</v>
      </c>
    </row>
    <row r="65" spans="1:26" s="269" customFormat="1" ht="15" customHeight="1" hidden="1">
      <c r="A65" s="261"/>
      <c r="B65" s="262"/>
      <c r="C65" s="263" t="s">
        <v>486</v>
      </c>
      <c r="D65" s="264"/>
      <c r="E65" s="265"/>
      <c r="F65" s="266"/>
      <c r="G65" s="267"/>
      <c r="H65" s="268" t="e">
        <f>(H64/H57)*100</f>
        <v>#VALUE!</v>
      </c>
      <c r="I65" s="268">
        <f aca="true" t="shared" si="10" ref="I65:W65">(I64/I57)*100</f>
        <v>99.89035087719297</v>
      </c>
      <c r="J65" s="268">
        <f t="shared" si="10"/>
        <v>95.23809523809524</v>
      </c>
      <c r="K65" s="268">
        <f t="shared" si="10"/>
        <v>200</v>
      </c>
      <c r="L65" s="268">
        <f t="shared" si="10"/>
        <v>119.20529801324484</v>
      </c>
      <c r="M65" s="268">
        <f t="shared" si="10"/>
        <v>76.92307692307692</v>
      </c>
      <c r="N65" s="268">
        <f t="shared" si="10"/>
        <v>81.81818181818181</v>
      </c>
      <c r="O65" s="268" t="e">
        <f t="shared" si="10"/>
        <v>#VALUE!</v>
      </c>
      <c r="P65" s="268">
        <f t="shared" si="10"/>
        <v>25.085427135678394</v>
      </c>
      <c r="Q65" s="268" t="e">
        <f t="shared" si="10"/>
        <v>#DIV/0!</v>
      </c>
      <c r="R65" s="268" t="e">
        <f t="shared" si="10"/>
        <v>#DIV/0!</v>
      </c>
      <c r="S65" s="268">
        <f t="shared" si="10"/>
        <v>95</v>
      </c>
      <c r="T65" s="268">
        <f t="shared" si="10"/>
        <v>0</v>
      </c>
      <c r="U65" s="268">
        <f t="shared" si="10"/>
        <v>136.36363636363637</v>
      </c>
      <c r="V65" s="268">
        <f t="shared" si="10"/>
        <v>149.99999999999997</v>
      </c>
      <c r="W65" s="268">
        <f t="shared" si="10"/>
        <v>179.99999892711637</v>
      </c>
      <c r="X65" s="271"/>
      <c r="Y65" s="271"/>
      <c r="Z65" s="271"/>
    </row>
    <row r="66" spans="2:26" s="25" customFormat="1" ht="11.25">
      <c r="B66" s="21" t="s">
        <v>271</v>
      </c>
      <c r="C66" s="9"/>
      <c r="D66" s="10"/>
      <c r="E66" s="22"/>
      <c r="F66" s="50"/>
      <c r="G66" s="23"/>
      <c r="H66" s="6"/>
      <c r="I66" s="32">
        <v>0.848528137423114</v>
      </c>
      <c r="J66" s="32">
        <v>0.14999999999999494</v>
      </c>
      <c r="K66" s="32">
        <v>0</v>
      </c>
      <c r="L66" s="32"/>
      <c r="M66" s="32"/>
      <c r="N66" s="32">
        <v>0.19148542155126788</v>
      </c>
      <c r="O66" s="6"/>
      <c r="P66" s="6"/>
      <c r="Q66" s="6"/>
      <c r="R66" s="6"/>
      <c r="S66" s="24"/>
      <c r="T66" s="24">
        <v>0.011547005383792499</v>
      </c>
      <c r="U66" s="16">
        <v>0.005773502691896278</v>
      </c>
      <c r="V66" s="24"/>
      <c r="W66" s="31">
        <v>0.057735030360238034</v>
      </c>
      <c r="X66" s="36"/>
      <c r="Y66" s="36"/>
      <c r="Z66" s="36"/>
    </row>
    <row r="67" spans="2:26" s="25" customFormat="1" ht="11.25">
      <c r="B67" s="27" t="s">
        <v>99</v>
      </c>
      <c r="C67" s="3"/>
      <c r="D67" s="4"/>
      <c r="E67" s="1"/>
      <c r="F67" s="2"/>
      <c r="G67" s="26"/>
      <c r="H67" s="6"/>
      <c r="I67" s="4">
        <v>4</v>
      </c>
      <c r="J67" s="4">
        <v>4</v>
      </c>
      <c r="K67" s="4">
        <v>4</v>
      </c>
      <c r="L67" s="4"/>
      <c r="M67" s="4">
        <v>1</v>
      </c>
      <c r="N67" s="4">
        <v>4</v>
      </c>
      <c r="O67" s="6">
        <v>1</v>
      </c>
      <c r="P67" s="6"/>
      <c r="Q67" s="6">
        <v>1</v>
      </c>
      <c r="R67" s="6">
        <v>1</v>
      </c>
      <c r="S67" s="6">
        <v>1</v>
      </c>
      <c r="T67" s="6">
        <v>3</v>
      </c>
      <c r="U67" s="4">
        <v>3</v>
      </c>
      <c r="V67" s="6">
        <v>1</v>
      </c>
      <c r="W67" s="6">
        <v>3</v>
      </c>
      <c r="X67" s="36"/>
      <c r="Y67" s="36"/>
      <c r="Z67" s="36"/>
    </row>
    <row r="68" spans="1:26" ht="23.25" customHeight="1">
      <c r="A68" s="273" t="s">
        <v>302</v>
      </c>
      <c r="B68" s="286" t="s">
        <v>39</v>
      </c>
      <c r="C68" s="275" t="s">
        <v>204</v>
      </c>
      <c r="D68" s="276" t="s">
        <v>133</v>
      </c>
      <c r="E68" s="287" t="s">
        <v>216</v>
      </c>
      <c r="F68" s="288" t="s">
        <v>265</v>
      </c>
      <c r="G68" s="279">
        <v>0.91</v>
      </c>
      <c r="H68" s="280" t="s">
        <v>176</v>
      </c>
      <c r="I68" s="281">
        <v>93.51666666666665</v>
      </c>
      <c r="J68" s="281">
        <v>1.015</v>
      </c>
      <c r="K68" s="281">
        <v>0.1792857142857143</v>
      </c>
      <c r="L68" s="281">
        <v>3.301547619047639</v>
      </c>
      <c r="M68" s="281">
        <v>1.4125</v>
      </c>
      <c r="N68" s="281">
        <v>0.6</v>
      </c>
      <c r="O68" s="280">
        <v>21.25</v>
      </c>
      <c r="P68" s="280">
        <v>51.970238095238095</v>
      </c>
      <c r="Q68" s="280">
        <v>0</v>
      </c>
      <c r="R68" s="280">
        <v>0</v>
      </c>
      <c r="S68" s="283">
        <v>0.7</v>
      </c>
      <c r="T68" s="283">
        <v>0.05999999985098839</v>
      </c>
      <c r="U68" s="284">
        <v>0.041111111011770035</v>
      </c>
      <c r="V68" s="283">
        <v>0.085</v>
      </c>
      <c r="W68" s="282">
        <v>0.5577777777777777</v>
      </c>
      <c r="X68" s="306">
        <v>0.2</v>
      </c>
      <c r="Y68" s="306">
        <v>0.33</v>
      </c>
      <c r="Z68" s="306">
        <v>1.5</v>
      </c>
    </row>
    <row r="69" spans="1:26" ht="24.75" customHeight="1" hidden="1">
      <c r="A69" s="189"/>
      <c r="B69" s="202"/>
      <c r="C69" s="191" t="s">
        <v>435</v>
      </c>
      <c r="D69" s="192"/>
      <c r="E69" s="203"/>
      <c r="F69" s="204" t="s">
        <v>412</v>
      </c>
      <c r="G69" s="195"/>
      <c r="H69" s="196" t="s">
        <v>436</v>
      </c>
      <c r="I69" s="197">
        <v>90.6</v>
      </c>
      <c r="J69" s="197">
        <v>1.1</v>
      </c>
      <c r="K69" s="197">
        <v>0.4</v>
      </c>
      <c r="L69" s="197">
        <v>5.1</v>
      </c>
      <c r="M69" s="197">
        <v>2.1</v>
      </c>
      <c r="N69" s="201">
        <v>0.23</v>
      </c>
      <c r="O69" s="196" t="s">
        <v>437</v>
      </c>
      <c r="P69" s="198">
        <v>82.7</v>
      </c>
      <c r="Q69" s="196">
        <v>0</v>
      </c>
      <c r="R69" s="196">
        <v>0</v>
      </c>
      <c r="S69" s="200">
        <v>0.084</v>
      </c>
      <c r="T69" s="199">
        <v>0.041</v>
      </c>
      <c r="U69" s="242">
        <v>0.018</v>
      </c>
      <c r="V69" s="200">
        <v>0.084</v>
      </c>
      <c r="W69" s="198">
        <v>0.7</v>
      </c>
      <c r="X69" s="226">
        <v>0.2</v>
      </c>
      <c r="Y69" s="226">
        <v>0.33</v>
      </c>
      <c r="Z69" s="226">
        <v>1.5</v>
      </c>
    </row>
    <row r="70" spans="1:26" s="269" customFormat="1" ht="15" customHeight="1" hidden="1">
      <c r="A70" s="261"/>
      <c r="B70" s="262"/>
      <c r="C70" s="263" t="s">
        <v>486</v>
      </c>
      <c r="D70" s="264"/>
      <c r="E70" s="265"/>
      <c r="F70" s="266"/>
      <c r="G70" s="267"/>
      <c r="H70" s="268" t="e">
        <f>(H69/H68)*100</f>
        <v>#VALUE!</v>
      </c>
      <c r="I70" s="268">
        <f aca="true" t="shared" si="11" ref="I70:W70">(I69/I68)*100</f>
        <v>96.8811263589378</v>
      </c>
      <c r="J70" s="268">
        <f t="shared" si="11"/>
        <v>108.37438423645322</v>
      </c>
      <c r="K70" s="268">
        <f t="shared" si="11"/>
        <v>223.1075697211155</v>
      </c>
      <c r="L70" s="268">
        <f t="shared" si="11"/>
        <v>154.47301049291363</v>
      </c>
      <c r="M70" s="268">
        <f t="shared" si="11"/>
        <v>148.6725663716814</v>
      </c>
      <c r="N70" s="268">
        <f t="shared" si="11"/>
        <v>38.333333333333336</v>
      </c>
      <c r="O70" s="268" t="e">
        <f t="shared" si="11"/>
        <v>#VALUE!</v>
      </c>
      <c r="P70" s="268">
        <f t="shared" si="11"/>
        <v>159.1295384262971</v>
      </c>
      <c r="Q70" s="268" t="e">
        <f t="shared" si="11"/>
        <v>#DIV/0!</v>
      </c>
      <c r="R70" s="268" t="e">
        <f t="shared" si="11"/>
        <v>#DIV/0!</v>
      </c>
      <c r="S70" s="268">
        <f t="shared" si="11"/>
        <v>12.000000000000002</v>
      </c>
      <c r="T70" s="268">
        <f t="shared" si="11"/>
        <v>68.333333503041</v>
      </c>
      <c r="U70" s="268">
        <f t="shared" si="11"/>
        <v>43.78378388958312</v>
      </c>
      <c r="V70" s="268">
        <f t="shared" si="11"/>
        <v>98.82352941176471</v>
      </c>
      <c r="W70" s="268">
        <f t="shared" si="11"/>
        <v>125.4980079681275</v>
      </c>
      <c r="X70" s="271"/>
      <c r="Y70" s="271"/>
      <c r="Z70" s="271"/>
    </row>
    <row r="71" spans="1:26" ht="24.75" customHeight="1" hidden="1">
      <c r="A71" s="189"/>
      <c r="B71" s="202"/>
      <c r="C71" s="191" t="s">
        <v>438</v>
      </c>
      <c r="D71" s="192"/>
      <c r="E71" s="203"/>
      <c r="F71" s="204" t="s">
        <v>422</v>
      </c>
      <c r="G71" s="195"/>
      <c r="H71" s="196" t="s">
        <v>439</v>
      </c>
      <c r="I71" s="197">
        <v>94</v>
      </c>
      <c r="J71" s="197">
        <v>0.7</v>
      </c>
      <c r="K71" s="197">
        <v>0.3</v>
      </c>
      <c r="L71" s="197">
        <v>2.9</v>
      </c>
      <c r="M71" s="197">
        <v>1.4</v>
      </c>
      <c r="N71" s="201">
        <v>0.23</v>
      </c>
      <c r="O71" s="196" t="s">
        <v>440</v>
      </c>
      <c r="P71" s="198">
        <v>82.7</v>
      </c>
      <c r="Q71" s="196">
        <v>0</v>
      </c>
      <c r="R71" s="196">
        <v>0</v>
      </c>
      <c r="S71" s="200">
        <v>0.084</v>
      </c>
      <c r="T71" s="200">
        <v>0.041</v>
      </c>
      <c r="U71" s="242">
        <v>0.018</v>
      </c>
      <c r="V71" s="200">
        <v>0.084</v>
      </c>
      <c r="W71" s="198">
        <v>0.7</v>
      </c>
      <c r="X71" s="226">
        <v>0.2</v>
      </c>
      <c r="Y71" s="226">
        <v>0.33</v>
      </c>
      <c r="Z71" s="226">
        <v>1.5</v>
      </c>
    </row>
    <row r="72" spans="1:26" s="269" customFormat="1" ht="15" customHeight="1" hidden="1">
      <c r="A72" s="261"/>
      <c r="B72" s="262"/>
      <c r="C72" s="263" t="s">
        <v>487</v>
      </c>
      <c r="D72" s="264"/>
      <c r="E72" s="265"/>
      <c r="F72" s="266"/>
      <c r="G72" s="267"/>
      <c r="H72" s="268" t="e">
        <f>(H71/H68)*100</f>
        <v>#VALUE!</v>
      </c>
      <c r="I72" s="268">
        <f aca="true" t="shared" si="12" ref="I72:W72">(I71/I68)*100</f>
        <v>100.51684191766175</v>
      </c>
      <c r="J72" s="268">
        <f t="shared" si="12"/>
        <v>68.96551724137932</v>
      </c>
      <c r="K72" s="268">
        <f t="shared" si="12"/>
        <v>167.33067729083663</v>
      </c>
      <c r="L72" s="268">
        <f t="shared" si="12"/>
        <v>87.83759420185285</v>
      </c>
      <c r="M72" s="268">
        <f t="shared" si="12"/>
        <v>99.1150442477876</v>
      </c>
      <c r="N72" s="268">
        <f t="shared" si="12"/>
        <v>38.333333333333336</v>
      </c>
      <c r="O72" s="268" t="e">
        <f t="shared" si="12"/>
        <v>#VALUE!</v>
      </c>
      <c r="P72" s="268">
        <f t="shared" si="12"/>
        <v>159.1295384262971</v>
      </c>
      <c r="Q72" s="268" t="e">
        <f t="shared" si="12"/>
        <v>#DIV/0!</v>
      </c>
      <c r="R72" s="268" t="e">
        <f t="shared" si="12"/>
        <v>#DIV/0!</v>
      </c>
      <c r="S72" s="268">
        <f t="shared" si="12"/>
        <v>12.000000000000002</v>
      </c>
      <c r="T72" s="268">
        <f t="shared" si="12"/>
        <v>68.333333503041</v>
      </c>
      <c r="U72" s="268">
        <f t="shared" si="12"/>
        <v>43.78378388958312</v>
      </c>
      <c r="V72" s="268">
        <f t="shared" si="12"/>
        <v>98.82352941176471</v>
      </c>
      <c r="W72" s="268">
        <f t="shared" si="12"/>
        <v>125.4980079681275</v>
      </c>
      <c r="X72" s="271"/>
      <c r="Y72" s="271"/>
      <c r="Z72" s="271"/>
    </row>
    <row r="73" spans="2:26" s="25" customFormat="1" ht="11.25">
      <c r="B73" s="21" t="s">
        <v>271</v>
      </c>
      <c r="C73" s="9"/>
      <c r="D73" s="10"/>
      <c r="E73" s="22"/>
      <c r="F73" s="50"/>
      <c r="G73" s="23"/>
      <c r="H73" s="6"/>
      <c r="I73" s="32">
        <v>91</v>
      </c>
      <c r="J73" s="32">
        <v>0.7</v>
      </c>
      <c r="K73" s="32">
        <v>0.1</v>
      </c>
      <c r="L73" s="32"/>
      <c r="M73" s="32">
        <v>0.95</v>
      </c>
      <c r="N73" s="32">
        <v>0.316</v>
      </c>
      <c r="O73" s="6">
        <v>15</v>
      </c>
      <c r="P73" s="6"/>
      <c r="Q73" s="14" t="s">
        <v>42</v>
      </c>
      <c r="R73" s="6">
        <v>0</v>
      </c>
      <c r="S73" s="24">
        <v>0.1</v>
      </c>
      <c r="T73" s="24">
        <v>0.05</v>
      </c>
      <c r="U73" s="16">
        <v>0.03999999910593033</v>
      </c>
      <c r="V73" s="24">
        <v>0.08</v>
      </c>
      <c r="W73" s="31">
        <v>0.06</v>
      </c>
      <c r="X73" s="36"/>
      <c r="Y73" s="36"/>
      <c r="Z73" s="36"/>
    </row>
    <row r="74" spans="2:26" s="25" customFormat="1" ht="11.25">
      <c r="B74" s="27" t="s">
        <v>99</v>
      </c>
      <c r="C74" s="3"/>
      <c r="D74" s="4"/>
      <c r="E74" s="1"/>
      <c r="F74" s="2"/>
      <c r="G74" s="26"/>
      <c r="H74" s="6"/>
      <c r="I74" s="4">
        <v>12</v>
      </c>
      <c r="J74" s="4">
        <v>10</v>
      </c>
      <c r="K74" s="4">
        <v>14</v>
      </c>
      <c r="L74" s="4"/>
      <c r="M74" s="4">
        <v>4</v>
      </c>
      <c r="N74" s="4">
        <v>8</v>
      </c>
      <c r="O74" s="6">
        <v>4</v>
      </c>
      <c r="P74" s="6"/>
      <c r="Q74" s="6">
        <v>2</v>
      </c>
      <c r="R74" s="6">
        <v>1</v>
      </c>
      <c r="S74" s="6">
        <v>7</v>
      </c>
      <c r="T74" s="6">
        <v>9</v>
      </c>
      <c r="U74" s="4">
        <v>9</v>
      </c>
      <c r="V74" s="6">
        <v>4</v>
      </c>
      <c r="W74" s="6">
        <v>9</v>
      </c>
      <c r="X74" s="36"/>
      <c r="Y74" s="36"/>
      <c r="Z74" s="36"/>
    </row>
    <row r="75" spans="1:26" ht="24.75" customHeight="1">
      <c r="A75" s="273" t="s">
        <v>304</v>
      </c>
      <c r="B75" s="286" t="s">
        <v>24</v>
      </c>
      <c r="C75" s="275" t="s">
        <v>82</v>
      </c>
      <c r="D75" s="276" t="s">
        <v>135</v>
      </c>
      <c r="E75" s="287" t="s">
        <v>279</v>
      </c>
      <c r="F75" s="288" t="s">
        <v>54</v>
      </c>
      <c r="G75" s="279">
        <v>0.91</v>
      </c>
      <c r="H75" s="280" t="s">
        <v>127</v>
      </c>
      <c r="I75" s="281">
        <v>89.48571428571428</v>
      </c>
      <c r="J75" s="281">
        <v>1.1072727316076105</v>
      </c>
      <c r="K75" s="281">
        <v>0.11923076923076924</v>
      </c>
      <c r="L75" s="281">
        <v>6.867782213447342</v>
      </c>
      <c r="M75" s="281">
        <v>1.8</v>
      </c>
      <c r="N75" s="281">
        <v>0.3</v>
      </c>
      <c r="O75" s="280">
        <v>16</v>
      </c>
      <c r="P75" s="280">
        <v>0</v>
      </c>
      <c r="Q75" s="280">
        <v>0</v>
      </c>
      <c r="R75" s="280">
        <v>0</v>
      </c>
      <c r="S75" s="283">
        <v>0.25853333333333334</v>
      </c>
      <c r="T75" s="283">
        <v>0.05</v>
      </c>
      <c r="U75" s="284">
        <v>0.04142857130084719</v>
      </c>
      <c r="V75" s="283">
        <v>0.09933333338300387</v>
      </c>
      <c r="W75" s="282">
        <v>0.19125</v>
      </c>
      <c r="X75" s="306">
        <v>0.9</v>
      </c>
      <c r="Y75" s="306">
        <v>0.13</v>
      </c>
      <c r="Z75" s="306">
        <v>0.9</v>
      </c>
    </row>
    <row r="76" spans="1:26" ht="24.75" customHeight="1" hidden="1">
      <c r="A76" s="189"/>
      <c r="B76" s="202"/>
      <c r="C76" s="191" t="s">
        <v>441</v>
      </c>
      <c r="D76" s="192"/>
      <c r="E76" s="203"/>
      <c r="F76" s="204" t="s">
        <v>412</v>
      </c>
      <c r="G76" s="195"/>
      <c r="H76" s="196" t="s">
        <v>442</v>
      </c>
      <c r="I76" s="197">
        <v>87.8</v>
      </c>
      <c r="J76" s="197">
        <v>1.6</v>
      </c>
      <c r="K76" s="197">
        <v>0.3</v>
      </c>
      <c r="L76" s="197">
        <v>8</v>
      </c>
      <c r="M76" s="197">
        <v>1.9</v>
      </c>
      <c r="N76" s="201">
        <v>0.33</v>
      </c>
      <c r="O76" s="196" t="s">
        <v>443</v>
      </c>
      <c r="P76" s="198">
        <v>2.5</v>
      </c>
      <c r="Q76" s="196">
        <v>0</v>
      </c>
      <c r="R76" s="196">
        <v>0</v>
      </c>
      <c r="S76" s="199">
        <v>0.16</v>
      </c>
      <c r="T76" s="200">
        <v>0.041</v>
      </c>
      <c r="U76" s="242">
        <v>0.015</v>
      </c>
      <c r="V76" s="200">
        <v>0.165</v>
      </c>
      <c r="W76" s="198">
        <v>0.2</v>
      </c>
      <c r="X76" s="226">
        <v>0.9</v>
      </c>
      <c r="Y76" s="226">
        <v>0.13</v>
      </c>
      <c r="Z76" s="226">
        <v>0.9</v>
      </c>
    </row>
    <row r="77" spans="1:26" ht="15" customHeight="1" hidden="1">
      <c r="A77" s="189"/>
      <c r="B77" s="202"/>
      <c r="C77" s="191" t="s">
        <v>488</v>
      </c>
      <c r="D77" s="192"/>
      <c r="E77" s="203"/>
      <c r="F77" s="204"/>
      <c r="G77" s="195"/>
      <c r="H77" s="196" t="e">
        <f>(H76/H75)*100</f>
        <v>#VALUE!</v>
      </c>
      <c r="I77" s="196">
        <f aca="true" t="shared" si="13" ref="I77:W77">(I76/I75)*100</f>
        <v>98.11621966794381</v>
      </c>
      <c r="J77" s="196">
        <f t="shared" si="13"/>
        <v>144.499178416235</v>
      </c>
      <c r="K77" s="196">
        <f t="shared" si="13"/>
        <v>251.61290322580646</v>
      </c>
      <c r="L77" s="196">
        <f t="shared" si="13"/>
        <v>116.48593026633458</v>
      </c>
      <c r="M77" s="196">
        <f t="shared" si="13"/>
        <v>105.55555555555556</v>
      </c>
      <c r="N77" s="196">
        <f t="shared" si="13"/>
        <v>110.00000000000001</v>
      </c>
      <c r="O77" s="196" t="e">
        <f t="shared" si="13"/>
        <v>#VALUE!</v>
      </c>
      <c r="P77" s="196" t="e">
        <f t="shared" si="13"/>
        <v>#DIV/0!</v>
      </c>
      <c r="Q77" s="196" t="e">
        <f t="shared" si="13"/>
        <v>#DIV/0!</v>
      </c>
      <c r="R77" s="196" t="e">
        <f t="shared" si="13"/>
        <v>#DIV/0!</v>
      </c>
      <c r="S77" s="196">
        <f t="shared" si="13"/>
        <v>61.887570912841674</v>
      </c>
      <c r="T77" s="196">
        <f t="shared" si="13"/>
        <v>82</v>
      </c>
      <c r="U77" s="196">
        <f t="shared" si="13"/>
        <v>36.20689666334996</v>
      </c>
      <c r="V77" s="196">
        <f t="shared" si="13"/>
        <v>166.10738246727541</v>
      </c>
      <c r="W77" s="196">
        <f t="shared" si="13"/>
        <v>104.57516339869282</v>
      </c>
      <c r="X77" s="226"/>
      <c r="Y77" s="226"/>
      <c r="Z77" s="226"/>
    </row>
    <row r="78" spans="2:26" s="25" customFormat="1" ht="11.25">
      <c r="B78" s="21" t="s">
        <v>271</v>
      </c>
      <c r="C78" s="9"/>
      <c r="D78" s="10"/>
      <c r="E78" s="22"/>
      <c r="F78" s="50"/>
      <c r="G78" s="23"/>
      <c r="H78" s="6"/>
      <c r="I78" s="32">
        <v>2.7517427045580054</v>
      </c>
      <c r="J78" s="32">
        <v>0.15027248273098598</v>
      </c>
      <c r="K78" s="32">
        <v>0.07510676161988109</v>
      </c>
      <c r="L78" s="32"/>
      <c r="M78" s="32"/>
      <c r="N78" s="32"/>
      <c r="O78" s="6">
        <v>4.242640687119285</v>
      </c>
      <c r="P78" s="6"/>
      <c r="Q78" s="6" t="s">
        <v>42</v>
      </c>
      <c r="R78" s="6"/>
      <c r="S78" s="24">
        <v>0.18962661557211147</v>
      </c>
      <c r="T78" s="24">
        <v>0.07</v>
      </c>
      <c r="U78" s="16">
        <v>0.012149857943399822</v>
      </c>
      <c r="V78" s="24">
        <v>0.051546742507842934</v>
      </c>
      <c r="W78" s="31">
        <v>0.07395703385847</v>
      </c>
      <c r="X78" s="36"/>
      <c r="Y78" s="36"/>
      <c r="Z78" s="36"/>
    </row>
    <row r="79" spans="2:26" s="25" customFormat="1" ht="11.25">
      <c r="B79" s="27" t="s">
        <v>99</v>
      </c>
      <c r="C79" s="3"/>
      <c r="D79" s="4"/>
      <c r="E79" s="1"/>
      <c r="F79" s="2"/>
      <c r="G79" s="26"/>
      <c r="H79" s="6"/>
      <c r="I79" s="4">
        <v>14</v>
      </c>
      <c r="J79" s="4">
        <v>11</v>
      </c>
      <c r="K79" s="4">
        <v>13</v>
      </c>
      <c r="L79" s="4"/>
      <c r="M79" s="4">
        <v>1</v>
      </c>
      <c r="N79" s="4">
        <v>1</v>
      </c>
      <c r="O79" s="6">
        <v>4</v>
      </c>
      <c r="P79" s="6"/>
      <c r="Q79" s="6">
        <v>3</v>
      </c>
      <c r="R79" s="6">
        <v>1</v>
      </c>
      <c r="S79" s="6">
        <v>3</v>
      </c>
      <c r="T79" s="6">
        <v>7</v>
      </c>
      <c r="U79" s="4">
        <v>7</v>
      </c>
      <c r="V79" s="6">
        <v>6</v>
      </c>
      <c r="W79" s="6">
        <v>8</v>
      </c>
      <c r="X79" s="36"/>
      <c r="Y79" s="36"/>
      <c r="Z79" s="36"/>
    </row>
    <row r="80" spans="1:26" ht="24.75" customHeight="1">
      <c r="A80" s="273" t="s">
        <v>305</v>
      </c>
      <c r="B80" s="286" t="s">
        <v>197</v>
      </c>
      <c r="C80" s="275" t="s">
        <v>224</v>
      </c>
      <c r="D80" s="276" t="s">
        <v>128</v>
      </c>
      <c r="E80" s="287" t="s">
        <v>101</v>
      </c>
      <c r="F80" s="288" t="s">
        <v>199</v>
      </c>
      <c r="G80" s="279">
        <v>1</v>
      </c>
      <c r="H80" s="280" t="s">
        <v>173</v>
      </c>
      <c r="I80" s="281">
        <v>11.765119047619047</v>
      </c>
      <c r="J80" s="281">
        <v>21.215325979130935</v>
      </c>
      <c r="K80" s="281">
        <v>1.34799</v>
      </c>
      <c r="L80" s="281">
        <v>47.17820130658335</v>
      </c>
      <c r="M80" s="281">
        <v>15.266666666666667</v>
      </c>
      <c r="N80" s="281">
        <v>7.329943712121212</v>
      </c>
      <c r="O80" s="280">
        <v>417</v>
      </c>
      <c r="P80" s="280">
        <v>2.6944444444444446</v>
      </c>
      <c r="Q80" s="280">
        <v>0</v>
      </c>
      <c r="R80" s="280">
        <v>0</v>
      </c>
      <c r="S80" s="283">
        <v>4.6076353333333335</v>
      </c>
      <c r="T80" s="283">
        <v>0.7066666626930237</v>
      </c>
      <c r="U80" s="284">
        <v>0.15000000099341074</v>
      </c>
      <c r="V80" s="283">
        <v>0.356</v>
      </c>
      <c r="W80" s="282">
        <v>3.0683333333333334</v>
      </c>
      <c r="X80" s="306">
        <v>0.0434</v>
      </c>
      <c r="Y80" s="285" t="s">
        <v>496</v>
      </c>
      <c r="Z80" s="285" t="s">
        <v>496</v>
      </c>
    </row>
    <row r="81" spans="1:26" ht="24.75" customHeight="1" hidden="1">
      <c r="A81" s="189"/>
      <c r="B81" s="202"/>
      <c r="C81" s="191" t="s">
        <v>483</v>
      </c>
      <c r="D81" s="192"/>
      <c r="E81" s="203"/>
      <c r="F81" s="204" t="s">
        <v>484</v>
      </c>
      <c r="G81" s="195"/>
      <c r="H81" s="196"/>
      <c r="I81" s="197"/>
      <c r="J81" s="197"/>
      <c r="K81" s="197"/>
      <c r="L81" s="197"/>
      <c r="M81" s="197"/>
      <c r="N81" s="197"/>
      <c r="O81" s="196"/>
      <c r="P81" s="196"/>
      <c r="Q81" s="196"/>
      <c r="R81" s="196"/>
      <c r="S81" s="199"/>
      <c r="T81" s="199"/>
      <c r="U81" s="201"/>
      <c r="V81" s="199"/>
      <c r="W81" s="198"/>
      <c r="X81" s="226">
        <v>0.026</v>
      </c>
      <c r="Y81" s="226"/>
      <c r="Z81" s="226"/>
    </row>
    <row r="82" spans="1:26" ht="15" customHeight="1" hidden="1">
      <c r="A82" s="189"/>
      <c r="B82" s="202"/>
      <c r="C82" s="191" t="s">
        <v>488</v>
      </c>
      <c r="D82" s="192"/>
      <c r="E82" s="203"/>
      <c r="F82" s="204"/>
      <c r="G82" s="195"/>
      <c r="H82" s="196" t="e">
        <f>(H81/H80)*100</f>
        <v>#VALUE!</v>
      </c>
      <c r="I82" s="196">
        <f aca="true" t="shared" si="14" ref="I82:W82">(I81/I80)*100</f>
        <v>0</v>
      </c>
      <c r="J82" s="196">
        <f t="shared" si="14"/>
        <v>0</v>
      </c>
      <c r="K82" s="196">
        <f t="shared" si="14"/>
        <v>0</v>
      </c>
      <c r="L82" s="196">
        <f t="shared" si="14"/>
        <v>0</v>
      </c>
      <c r="M82" s="196">
        <f t="shared" si="14"/>
        <v>0</v>
      </c>
      <c r="N82" s="196">
        <f t="shared" si="14"/>
        <v>0</v>
      </c>
      <c r="O82" s="196">
        <f t="shared" si="14"/>
        <v>0</v>
      </c>
      <c r="P82" s="196">
        <f t="shared" si="14"/>
        <v>0</v>
      </c>
      <c r="Q82" s="196" t="e">
        <f t="shared" si="14"/>
        <v>#DIV/0!</v>
      </c>
      <c r="R82" s="196" t="e">
        <f t="shared" si="14"/>
        <v>#DIV/0!</v>
      </c>
      <c r="S82" s="196">
        <f t="shared" si="14"/>
        <v>0</v>
      </c>
      <c r="T82" s="196">
        <f t="shared" si="14"/>
        <v>0</v>
      </c>
      <c r="U82" s="196">
        <f t="shared" si="14"/>
        <v>0</v>
      </c>
      <c r="V82" s="196">
        <f t="shared" si="14"/>
        <v>0</v>
      </c>
      <c r="W82" s="196">
        <f t="shared" si="14"/>
        <v>0</v>
      </c>
      <c r="X82" s="226"/>
      <c r="Y82" s="226"/>
      <c r="Z82" s="226"/>
    </row>
    <row r="83" spans="2:26" s="25" customFormat="1" ht="18">
      <c r="B83" s="25" t="s">
        <v>271</v>
      </c>
      <c r="C83" s="9"/>
      <c r="D83" s="10"/>
      <c r="E83" s="22"/>
      <c r="F83" s="50"/>
      <c r="G83" s="23"/>
      <c r="H83" s="6"/>
      <c r="I83" s="32">
        <v>1.0434165777684006</v>
      </c>
      <c r="J83" s="32">
        <v>3.784871908560277</v>
      </c>
      <c r="K83" s="32">
        <v>0.1878547340367019</v>
      </c>
      <c r="L83" s="32"/>
      <c r="M83" s="32">
        <v>5.281413952090222</v>
      </c>
      <c r="N83" s="32">
        <v>2.2277948649415453</v>
      </c>
      <c r="O83" s="14" t="s">
        <v>68</v>
      </c>
      <c r="P83" s="6"/>
      <c r="Q83" s="6"/>
      <c r="R83" s="6"/>
      <c r="S83" s="24">
        <v>2.1139167238972383</v>
      </c>
      <c r="T83" s="24">
        <v>0.3470254527018105</v>
      </c>
      <c r="U83" s="16">
        <v>0.036331804249170034</v>
      </c>
      <c r="V83" s="14" t="s">
        <v>67</v>
      </c>
      <c r="W83" s="31">
        <v>1.280318970673584</v>
      </c>
      <c r="X83" s="36"/>
      <c r="Y83" s="36"/>
      <c r="Z83" s="36"/>
    </row>
    <row r="84" spans="2:26" s="25" customFormat="1" ht="11.25">
      <c r="B84" s="27" t="s">
        <v>99</v>
      </c>
      <c r="C84" s="3"/>
      <c r="D84" s="4"/>
      <c r="E84" s="1"/>
      <c r="F84" s="2"/>
      <c r="G84" s="26"/>
      <c r="H84" s="6"/>
      <c r="I84" s="4">
        <v>7</v>
      </c>
      <c r="J84" s="4">
        <v>11</v>
      </c>
      <c r="K84" s="4">
        <v>11</v>
      </c>
      <c r="L84" s="4"/>
      <c r="M84" s="4">
        <v>3</v>
      </c>
      <c r="N84" s="4">
        <v>11</v>
      </c>
      <c r="O84" s="6">
        <v>2</v>
      </c>
      <c r="P84" s="6"/>
      <c r="Q84" s="6">
        <v>1</v>
      </c>
      <c r="R84" s="6">
        <v>1</v>
      </c>
      <c r="S84" s="6">
        <v>5</v>
      </c>
      <c r="T84" s="6">
        <v>6</v>
      </c>
      <c r="U84" s="4">
        <v>6</v>
      </c>
      <c r="V84" s="6">
        <v>2</v>
      </c>
      <c r="W84" s="6">
        <v>6</v>
      </c>
      <c r="X84" s="36"/>
      <c r="Y84" s="36"/>
      <c r="Z84" s="36"/>
    </row>
    <row r="85" spans="1:26" ht="24.75" customHeight="1">
      <c r="A85" s="273" t="s">
        <v>306</v>
      </c>
      <c r="B85" s="286" t="s">
        <v>117</v>
      </c>
      <c r="C85" s="275" t="s">
        <v>32</v>
      </c>
      <c r="D85" s="276" t="s">
        <v>46</v>
      </c>
      <c r="E85" s="287" t="s">
        <v>61</v>
      </c>
      <c r="F85" s="288" t="s">
        <v>6</v>
      </c>
      <c r="G85" s="279">
        <v>0.84</v>
      </c>
      <c r="H85" s="280" t="s">
        <v>152</v>
      </c>
      <c r="I85" s="281">
        <v>60.26</v>
      </c>
      <c r="J85" s="281">
        <v>1.1500000068119596</v>
      </c>
      <c r="K85" s="281">
        <v>0.26000000059604644</v>
      </c>
      <c r="L85" s="281">
        <v>35.55724999259199</v>
      </c>
      <c r="M85" s="281">
        <v>1.8</v>
      </c>
      <c r="N85" s="282">
        <v>0.7</v>
      </c>
      <c r="O85" s="280">
        <v>24</v>
      </c>
      <c r="P85" s="283">
        <v>1.25</v>
      </c>
      <c r="Q85" s="280">
        <v>0</v>
      </c>
      <c r="R85" s="280">
        <v>0</v>
      </c>
      <c r="S85" s="283">
        <v>0.34</v>
      </c>
      <c r="T85" s="283">
        <v>0.03999999970197678</v>
      </c>
      <c r="U85" s="284">
        <v>0.05000000024835269</v>
      </c>
      <c r="V85" s="314">
        <v>0.088</v>
      </c>
      <c r="W85" s="314">
        <v>0.6766666746139526</v>
      </c>
      <c r="X85" s="285" t="s">
        <v>496</v>
      </c>
      <c r="Y85" s="306">
        <v>0.107</v>
      </c>
      <c r="Z85" s="285" t="s">
        <v>496</v>
      </c>
    </row>
    <row r="86" spans="1:26" ht="24.75" customHeight="1" hidden="1">
      <c r="A86" s="189"/>
      <c r="B86" s="202"/>
      <c r="C86" s="191" t="s">
        <v>444</v>
      </c>
      <c r="D86" s="192"/>
      <c r="E86" s="203"/>
      <c r="F86" s="204" t="s">
        <v>445</v>
      </c>
      <c r="G86" s="195"/>
      <c r="H86" s="196" t="s">
        <v>446</v>
      </c>
      <c r="I86" s="197">
        <v>59.7</v>
      </c>
      <c r="J86" s="197">
        <v>1.4</v>
      </c>
      <c r="K86" s="197">
        <v>0.3</v>
      </c>
      <c r="L86" s="197">
        <v>36.3</v>
      </c>
      <c r="M86" s="197">
        <v>1.8</v>
      </c>
      <c r="N86" s="199">
        <v>0.27</v>
      </c>
      <c r="O86" s="196">
        <v>27</v>
      </c>
      <c r="P86" s="198">
        <v>0.5</v>
      </c>
      <c r="Q86" s="196">
        <v>0</v>
      </c>
      <c r="R86" s="196">
        <v>0</v>
      </c>
      <c r="S86" s="199">
        <v>0.34</v>
      </c>
      <c r="T86" s="200">
        <v>0.087</v>
      </c>
      <c r="U86" s="242">
        <v>0.048</v>
      </c>
      <c r="V86" s="200">
        <v>0.088</v>
      </c>
      <c r="W86" s="200">
        <v>0.854</v>
      </c>
      <c r="X86" s="226"/>
      <c r="Y86" s="226">
        <v>0.107</v>
      </c>
      <c r="Z86" s="226"/>
    </row>
    <row r="87" spans="1:26" ht="15" customHeight="1" hidden="1">
      <c r="A87" s="189"/>
      <c r="B87" s="202"/>
      <c r="C87" s="191" t="s">
        <v>488</v>
      </c>
      <c r="D87" s="192"/>
      <c r="E87" s="203"/>
      <c r="F87" s="204"/>
      <c r="G87" s="195"/>
      <c r="H87" s="196" t="e">
        <f>(H86/H85)*100</f>
        <v>#VALUE!</v>
      </c>
      <c r="I87" s="196">
        <f aca="true" t="shared" si="15" ref="I87:W87">(I86/I85)*100</f>
        <v>99.0706936608032</v>
      </c>
      <c r="J87" s="196">
        <f t="shared" si="15"/>
        <v>121.73912971366778</v>
      </c>
      <c r="K87" s="196">
        <f t="shared" si="15"/>
        <v>115.38461512009772</v>
      </c>
      <c r="L87" s="196">
        <f t="shared" si="15"/>
        <v>102.0888848478517</v>
      </c>
      <c r="M87" s="196">
        <f t="shared" si="15"/>
        <v>100</v>
      </c>
      <c r="N87" s="196">
        <f t="shared" si="15"/>
        <v>38.57142857142858</v>
      </c>
      <c r="O87" s="196">
        <f t="shared" si="15"/>
        <v>112.5</v>
      </c>
      <c r="P87" s="196">
        <f t="shared" si="15"/>
        <v>40</v>
      </c>
      <c r="Q87" s="196" t="e">
        <f t="shared" si="15"/>
        <v>#DIV/0!</v>
      </c>
      <c r="R87" s="196" t="e">
        <f t="shared" si="15"/>
        <v>#DIV/0!</v>
      </c>
      <c r="S87" s="196">
        <f t="shared" si="15"/>
        <v>100</v>
      </c>
      <c r="T87" s="196">
        <f t="shared" si="15"/>
        <v>217.50000162050128</v>
      </c>
      <c r="U87" s="196">
        <f t="shared" si="15"/>
        <v>95.99999952316284</v>
      </c>
      <c r="V87" s="196">
        <f t="shared" si="15"/>
        <v>100</v>
      </c>
      <c r="W87" s="196">
        <f t="shared" si="15"/>
        <v>126.20689506945475</v>
      </c>
      <c r="X87" s="226"/>
      <c r="Y87" s="226"/>
      <c r="Z87" s="226"/>
    </row>
    <row r="88" spans="2:26" s="25" customFormat="1" ht="11.25">
      <c r="B88" s="21" t="s">
        <v>271</v>
      </c>
      <c r="C88" s="11"/>
      <c r="D88" s="14"/>
      <c r="E88" s="171"/>
      <c r="F88" s="172"/>
      <c r="G88" s="14"/>
      <c r="H88" s="14"/>
      <c r="I88" s="170">
        <v>4.6</v>
      </c>
      <c r="J88" s="170">
        <v>0.3</v>
      </c>
      <c r="K88" s="170">
        <v>0.1</v>
      </c>
      <c r="L88" s="14"/>
      <c r="M88" s="14"/>
      <c r="N88" s="14" t="s">
        <v>245</v>
      </c>
      <c r="O88" s="14"/>
      <c r="P88" s="14"/>
      <c r="Q88" s="14"/>
      <c r="R88" s="14"/>
      <c r="S88" s="14"/>
      <c r="T88" s="14" t="s">
        <v>139</v>
      </c>
      <c r="U88" s="14" t="s">
        <v>139</v>
      </c>
      <c r="V88" s="14"/>
      <c r="W88" s="14" t="s">
        <v>215</v>
      </c>
      <c r="X88" s="36"/>
      <c r="Y88" s="36"/>
      <c r="Z88" s="36"/>
    </row>
    <row r="89" spans="2:26" s="25" customFormat="1" ht="11.25">
      <c r="B89" s="27" t="s">
        <v>99</v>
      </c>
      <c r="C89" s="3"/>
      <c r="D89" s="4"/>
      <c r="E89" s="1"/>
      <c r="F89" s="2"/>
      <c r="G89" s="26"/>
      <c r="H89" s="6"/>
      <c r="I89" s="4">
        <v>5</v>
      </c>
      <c r="J89" s="4">
        <v>7</v>
      </c>
      <c r="K89" s="4">
        <v>5</v>
      </c>
      <c r="L89" s="4"/>
      <c r="M89" s="4">
        <v>1</v>
      </c>
      <c r="N89" s="4">
        <v>2</v>
      </c>
      <c r="O89" s="6">
        <v>1</v>
      </c>
      <c r="P89" s="6"/>
      <c r="Q89" s="6">
        <v>1</v>
      </c>
      <c r="R89" s="6">
        <v>1</v>
      </c>
      <c r="S89" s="6">
        <v>1</v>
      </c>
      <c r="T89" s="6">
        <v>3</v>
      </c>
      <c r="U89" s="4">
        <v>3</v>
      </c>
      <c r="V89" s="6">
        <v>1</v>
      </c>
      <c r="W89" s="6">
        <v>3</v>
      </c>
      <c r="X89" s="36"/>
      <c r="Y89" s="36"/>
      <c r="Z89" s="36"/>
    </row>
    <row r="90" spans="1:26" s="25" customFormat="1" ht="24.75" customHeight="1">
      <c r="A90" s="273" t="s">
        <v>537</v>
      </c>
      <c r="B90" s="286" t="s">
        <v>538</v>
      </c>
      <c r="C90" s="275" t="s">
        <v>539</v>
      </c>
      <c r="D90" s="276" t="s">
        <v>284</v>
      </c>
      <c r="E90" s="287"/>
      <c r="F90" s="288" t="s">
        <v>540</v>
      </c>
      <c r="G90" s="279">
        <v>0.89</v>
      </c>
      <c r="H90" s="280" t="s">
        <v>541</v>
      </c>
      <c r="I90" s="281">
        <v>88.8</v>
      </c>
      <c r="J90" s="281">
        <v>1</v>
      </c>
      <c r="K90" s="281">
        <v>0.3</v>
      </c>
      <c r="L90" s="281">
        <v>5.7</v>
      </c>
      <c r="M90" s="310">
        <v>3.1</v>
      </c>
      <c r="N90" s="281">
        <v>0.7</v>
      </c>
      <c r="O90" s="280">
        <v>31</v>
      </c>
      <c r="P90" s="280">
        <v>713</v>
      </c>
      <c r="Q90" s="280">
        <v>0</v>
      </c>
      <c r="R90" s="280">
        <v>0</v>
      </c>
      <c r="S90" s="283">
        <v>0.26</v>
      </c>
      <c r="T90" s="283">
        <v>0.06</v>
      </c>
      <c r="U90" s="284">
        <v>0.05</v>
      </c>
      <c r="V90" s="283">
        <v>0.23</v>
      </c>
      <c r="W90" s="282">
        <v>0.7</v>
      </c>
      <c r="X90" s="306" t="s">
        <v>495</v>
      </c>
      <c r="Y90" s="306" t="s">
        <v>495</v>
      </c>
      <c r="Z90" s="306" t="s">
        <v>542</v>
      </c>
    </row>
    <row r="91" spans="1:26" s="25" customFormat="1" ht="24.75" customHeight="1">
      <c r="A91" s="189"/>
      <c r="B91" s="202"/>
      <c r="C91" s="191" t="s">
        <v>543</v>
      </c>
      <c r="D91" s="192"/>
      <c r="E91" s="203"/>
      <c r="F91" s="204" t="s">
        <v>544</v>
      </c>
      <c r="G91" s="195"/>
      <c r="H91" s="196" t="s">
        <v>545</v>
      </c>
      <c r="I91" s="197">
        <v>89.5</v>
      </c>
      <c r="J91" s="197">
        <v>0.7</v>
      </c>
      <c r="K91" s="197">
        <v>0.4</v>
      </c>
      <c r="L91" s="197">
        <v>5.8</v>
      </c>
      <c r="M91" s="225">
        <v>2.9</v>
      </c>
      <c r="N91" s="201">
        <v>0.24</v>
      </c>
      <c r="O91" s="196">
        <v>15</v>
      </c>
      <c r="P91" s="196">
        <v>816</v>
      </c>
      <c r="Q91" s="196">
        <v>0</v>
      </c>
      <c r="R91" s="196">
        <v>0</v>
      </c>
      <c r="S91" s="199">
        <v>0.19</v>
      </c>
      <c r="T91" s="199" t="s">
        <v>546</v>
      </c>
      <c r="U91" s="242">
        <v>0.033</v>
      </c>
      <c r="V91" s="200">
        <v>0.119</v>
      </c>
      <c r="W91" s="198">
        <v>1</v>
      </c>
      <c r="X91" s="226">
        <v>3</v>
      </c>
      <c r="Y91" s="226">
        <v>0.28</v>
      </c>
      <c r="Z91" s="226">
        <v>3.4</v>
      </c>
    </row>
    <row r="92" spans="2:26" s="25" customFormat="1" ht="11.25">
      <c r="B92" s="27"/>
      <c r="C92" s="3"/>
      <c r="D92" s="4"/>
      <c r="E92" s="1"/>
      <c r="F92" s="2"/>
      <c r="G92" s="26"/>
      <c r="H92" s="6"/>
      <c r="I92" s="4"/>
      <c r="J92" s="4"/>
      <c r="K92" s="4"/>
      <c r="L92" s="4"/>
      <c r="M92" s="4"/>
      <c r="N92" s="4"/>
      <c r="O92" s="6"/>
      <c r="P92" s="6"/>
      <c r="Q92" s="6"/>
      <c r="R92" s="6"/>
      <c r="S92" s="6"/>
      <c r="T92" s="6"/>
      <c r="U92" s="4"/>
      <c r="V92" s="6"/>
      <c r="W92" s="6"/>
      <c r="X92" s="36"/>
      <c r="Y92" s="36"/>
      <c r="Z92" s="36"/>
    </row>
    <row r="93" spans="1:26" ht="24.75" customHeight="1">
      <c r="A93" s="273" t="s">
        <v>307</v>
      </c>
      <c r="B93" s="286" t="s">
        <v>131</v>
      </c>
      <c r="C93" s="275" t="s">
        <v>283</v>
      </c>
      <c r="D93" s="276" t="s">
        <v>284</v>
      </c>
      <c r="E93" s="287"/>
      <c r="F93" s="288" t="s">
        <v>231</v>
      </c>
      <c r="G93" s="279">
        <v>1</v>
      </c>
      <c r="H93" s="280" t="s">
        <v>138</v>
      </c>
      <c r="I93" s="281">
        <v>3.3</v>
      </c>
      <c r="J93" s="281">
        <v>17.3</v>
      </c>
      <c r="K93" s="281">
        <v>4</v>
      </c>
      <c r="L93" s="281">
        <v>16.1</v>
      </c>
      <c r="M93" s="310">
        <v>0</v>
      </c>
      <c r="N93" s="281">
        <v>2.23</v>
      </c>
      <c r="O93" s="280">
        <v>32</v>
      </c>
      <c r="P93" s="280">
        <v>0</v>
      </c>
      <c r="Q93" s="280">
        <v>1</v>
      </c>
      <c r="R93" s="280">
        <v>0</v>
      </c>
      <c r="S93" s="283">
        <v>0.21</v>
      </c>
      <c r="T93" s="283">
        <v>0.2</v>
      </c>
      <c r="U93" s="284">
        <v>0.24</v>
      </c>
      <c r="V93" s="283">
        <v>0.2</v>
      </c>
      <c r="W93" s="282">
        <v>3.3</v>
      </c>
      <c r="X93" s="306">
        <v>390</v>
      </c>
      <c r="Y93" s="306">
        <v>0</v>
      </c>
      <c r="Z93" s="306">
        <v>0</v>
      </c>
    </row>
    <row r="94" spans="1:26" ht="24.75" customHeight="1" hidden="1">
      <c r="A94" s="189"/>
      <c r="B94" s="202"/>
      <c r="C94" s="191" t="s">
        <v>447</v>
      </c>
      <c r="D94" s="192"/>
      <c r="E94" s="203"/>
      <c r="F94" s="204" t="s">
        <v>445</v>
      </c>
      <c r="G94" s="195"/>
      <c r="H94" s="196" t="s">
        <v>449</v>
      </c>
      <c r="I94" s="197">
        <v>24</v>
      </c>
      <c r="J94" s="197">
        <v>17</v>
      </c>
      <c r="K94" s="197">
        <v>3.2</v>
      </c>
      <c r="L94" s="197">
        <v>15.8</v>
      </c>
      <c r="M94" s="225">
        <v>0</v>
      </c>
      <c r="N94" s="197">
        <v>3.2</v>
      </c>
      <c r="O94" s="198">
        <v>24.5</v>
      </c>
      <c r="P94" s="196">
        <v>0</v>
      </c>
      <c r="Q94" s="198">
        <v>0.6</v>
      </c>
      <c r="R94" s="196">
        <v>0</v>
      </c>
      <c r="S94" s="199">
        <v>1.8</v>
      </c>
      <c r="T94" s="199">
        <v>0.05</v>
      </c>
      <c r="U94" s="201">
        <v>3.4</v>
      </c>
      <c r="V94" s="199">
        <v>0.33</v>
      </c>
      <c r="W94" s="198">
        <v>8.8</v>
      </c>
      <c r="X94" s="226">
        <v>390</v>
      </c>
      <c r="Y94" s="226">
        <v>0</v>
      </c>
      <c r="Z94" s="226">
        <v>0</v>
      </c>
    </row>
    <row r="95" spans="1:26" ht="15" customHeight="1" hidden="1">
      <c r="A95" s="189"/>
      <c r="B95" s="202"/>
      <c r="C95" s="191" t="s">
        <v>488</v>
      </c>
      <c r="D95" s="192"/>
      <c r="E95" s="203"/>
      <c r="F95" s="204"/>
      <c r="G95" s="195"/>
      <c r="H95" s="196" t="e">
        <f>(H94/H93)*100</f>
        <v>#VALUE!</v>
      </c>
      <c r="I95" s="196">
        <f aca="true" t="shared" si="16" ref="I95:W95">(I94/I93)*100</f>
        <v>727.2727272727274</v>
      </c>
      <c r="J95" s="196">
        <f t="shared" si="16"/>
        <v>98.26589595375722</v>
      </c>
      <c r="K95" s="196">
        <f t="shared" si="16"/>
        <v>80</v>
      </c>
      <c r="L95" s="196">
        <f t="shared" si="16"/>
        <v>98.13664596273291</v>
      </c>
      <c r="M95" s="196" t="e">
        <f t="shared" si="16"/>
        <v>#DIV/0!</v>
      </c>
      <c r="N95" s="196">
        <f t="shared" si="16"/>
        <v>143.49775784753365</v>
      </c>
      <c r="O95" s="196">
        <f t="shared" si="16"/>
        <v>76.5625</v>
      </c>
      <c r="P95" s="196" t="e">
        <f t="shared" si="16"/>
        <v>#DIV/0!</v>
      </c>
      <c r="Q95" s="196">
        <f t="shared" si="16"/>
        <v>60</v>
      </c>
      <c r="R95" s="196" t="e">
        <f t="shared" si="16"/>
        <v>#DIV/0!</v>
      </c>
      <c r="S95" s="196">
        <f t="shared" si="16"/>
        <v>857.1428571428571</v>
      </c>
      <c r="T95" s="196">
        <f t="shared" si="16"/>
        <v>25</v>
      </c>
      <c r="U95" s="196">
        <f t="shared" si="16"/>
        <v>1416.6666666666665</v>
      </c>
      <c r="V95" s="196">
        <f t="shared" si="16"/>
        <v>165</v>
      </c>
      <c r="W95" s="196">
        <f t="shared" si="16"/>
        <v>266.6666666666667</v>
      </c>
      <c r="X95" s="226"/>
      <c r="Y95" s="226"/>
      <c r="Z95" s="226"/>
    </row>
    <row r="96" spans="2:26" s="25" customFormat="1" ht="11.25">
      <c r="B96" s="2" t="s">
        <v>99</v>
      </c>
      <c r="C96" s="15"/>
      <c r="D96" s="4"/>
      <c r="E96" s="1"/>
      <c r="F96" s="2"/>
      <c r="G96" s="26"/>
      <c r="H96" s="6"/>
      <c r="I96" s="4">
        <v>1</v>
      </c>
      <c r="J96" s="4">
        <v>1</v>
      </c>
      <c r="K96" s="4">
        <v>1</v>
      </c>
      <c r="L96" s="4"/>
      <c r="M96" s="4">
        <v>1</v>
      </c>
      <c r="N96" s="4">
        <v>1</v>
      </c>
      <c r="O96" s="6">
        <v>1</v>
      </c>
      <c r="P96" s="6"/>
      <c r="Q96" s="6">
        <v>1</v>
      </c>
      <c r="R96" s="6">
        <v>1</v>
      </c>
      <c r="S96" s="6">
        <v>1</v>
      </c>
      <c r="T96" s="6">
        <v>1</v>
      </c>
      <c r="U96" s="4">
        <v>1</v>
      </c>
      <c r="V96" s="6">
        <v>1</v>
      </c>
      <c r="W96" s="6">
        <v>1</v>
      </c>
      <c r="X96" s="36"/>
      <c r="Y96" s="36"/>
      <c r="Z96" s="36"/>
    </row>
    <row r="97" spans="1:26" s="25" customFormat="1" ht="24.75" customHeight="1">
      <c r="A97" s="273" t="s">
        <v>547</v>
      </c>
      <c r="B97" s="286" t="s">
        <v>548</v>
      </c>
      <c r="C97" s="307" t="s">
        <v>549</v>
      </c>
      <c r="D97" s="276" t="s">
        <v>284</v>
      </c>
      <c r="E97" s="287"/>
      <c r="F97" s="309" t="s">
        <v>550</v>
      </c>
      <c r="G97" s="279">
        <v>0.71</v>
      </c>
      <c r="H97" s="280" t="s">
        <v>551</v>
      </c>
      <c r="I97" s="281">
        <v>85.5</v>
      </c>
      <c r="J97" s="281">
        <v>0.5</v>
      </c>
      <c r="K97" s="281">
        <v>0.2</v>
      </c>
      <c r="L97" s="281">
        <v>11.1</v>
      </c>
      <c r="M97" s="281">
        <v>2.1</v>
      </c>
      <c r="N97" s="281">
        <v>0.6</v>
      </c>
      <c r="O97" s="280">
        <v>21</v>
      </c>
      <c r="P97" s="280">
        <v>59</v>
      </c>
      <c r="Q97" s="280">
        <v>0</v>
      </c>
      <c r="R97" s="280">
        <v>0</v>
      </c>
      <c r="S97" s="283">
        <v>0.1</v>
      </c>
      <c r="T97" s="283">
        <v>0.04</v>
      </c>
      <c r="U97" s="284">
        <v>0.03</v>
      </c>
      <c r="V97" s="283">
        <v>0.09</v>
      </c>
      <c r="W97" s="282">
        <v>0.3</v>
      </c>
      <c r="X97" s="306" t="s">
        <v>495</v>
      </c>
      <c r="Y97" s="306" t="s">
        <v>495</v>
      </c>
      <c r="Z97" s="306" t="s">
        <v>542</v>
      </c>
    </row>
    <row r="98" spans="1:26" s="25" customFormat="1" ht="24.75" customHeight="1">
      <c r="A98" s="189"/>
      <c r="B98" s="202"/>
      <c r="C98" s="191" t="s">
        <v>552</v>
      </c>
      <c r="D98" s="192"/>
      <c r="E98" s="203"/>
      <c r="F98" s="204" t="s">
        <v>553</v>
      </c>
      <c r="G98" s="195"/>
      <c r="H98" s="196" t="s">
        <v>554</v>
      </c>
      <c r="I98" s="197">
        <v>83.1</v>
      </c>
      <c r="J98" s="197">
        <v>0.5</v>
      </c>
      <c r="K98" s="197">
        <v>0.5</v>
      </c>
      <c r="L98" s="197">
        <v>13.8</v>
      </c>
      <c r="M98" s="197">
        <v>1.9</v>
      </c>
      <c r="N98" s="201">
        <v>0.24</v>
      </c>
      <c r="O98" s="196">
        <v>71.1</v>
      </c>
      <c r="P98" s="196">
        <v>46.1</v>
      </c>
      <c r="Q98" s="196">
        <v>0</v>
      </c>
      <c r="R98" s="196">
        <v>0</v>
      </c>
      <c r="S98" s="199">
        <v>0.079</v>
      </c>
      <c r="T98" s="199" t="s">
        <v>546</v>
      </c>
      <c r="U98" s="242">
        <v>0.057</v>
      </c>
      <c r="V98" s="200">
        <v>0.134</v>
      </c>
      <c r="W98" s="200">
        <v>0.584</v>
      </c>
      <c r="X98" s="226">
        <v>0.32</v>
      </c>
      <c r="Y98" s="226">
        <v>0.16</v>
      </c>
      <c r="Z98" s="226" t="s">
        <v>495</v>
      </c>
    </row>
    <row r="99" spans="2:26" s="25" customFormat="1" ht="11.25">
      <c r="B99" s="27"/>
      <c r="C99" s="3"/>
      <c r="D99" s="4"/>
      <c r="E99" s="1"/>
      <c r="F99" s="2"/>
      <c r="G99" s="26"/>
      <c r="H99" s="6"/>
      <c r="I99" s="4"/>
      <c r="J99" s="4"/>
      <c r="K99" s="4"/>
      <c r="L99" s="4"/>
      <c r="M99" s="4"/>
      <c r="N99" s="4"/>
      <c r="O99" s="6"/>
      <c r="P99" s="6"/>
      <c r="Q99" s="6"/>
      <c r="R99" s="6"/>
      <c r="S99" s="6"/>
      <c r="T99" s="6"/>
      <c r="U99" s="4"/>
      <c r="V99" s="6"/>
      <c r="W99" s="6"/>
      <c r="X99" s="36"/>
      <c r="Y99" s="36"/>
      <c r="Z99" s="36"/>
    </row>
    <row r="100" spans="1:26" s="25" customFormat="1" ht="24.75" customHeight="1">
      <c r="A100" s="273" t="s">
        <v>567</v>
      </c>
      <c r="B100" s="286"/>
      <c r="C100" s="307"/>
      <c r="D100" s="276"/>
      <c r="E100" s="287"/>
      <c r="F100" s="309"/>
      <c r="G100" s="279"/>
      <c r="H100" s="280"/>
      <c r="I100" s="281"/>
      <c r="J100" s="281"/>
      <c r="K100" s="281"/>
      <c r="L100" s="281"/>
      <c r="M100" s="281"/>
      <c r="N100" s="281"/>
      <c r="O100" s="280"/>
      <c r="P100" s="280"/>
      <c r="Q100" s="280"/>
      <c r="R100" s="280"/>
      <c r="S100" s="283"/>
      <c r="T100" s="283"/>
      <c r="U100" s="284"/>
      <c r="V100" s="283"/>
      <c r="W100" s="282"/>
      <c r="X100" s="306"/>
      <c r="Y100" s="306"/>
      <c r="Z100" s="306"/>
    </row>
    <row r="101" spans="1:26" s="25" customFormat="1" ht="24.75" customHeight="1">
      <c r="A101" s="189"/>
      <c r="B101" s="202"/>
      <c r="C101" s="191"/>
      <c r="D101" s="192"/>
      <c r="E101" s="203"/>
      <c r="F101" s="204"/>
      <c r="G101" s="195"/>
      <c r="H101" s="196"/>
      <c r="I101" s="197"/>
      <c r="J101" s="197"/>
      <c r="K101" s="197"/>
      <c r="L101" s="197"/>
      <c r="M101" s="197"/>
      <c r="N101" s="201"/>
      <c r="O101" s="196"/>
      <c r="P101" s="196"/>
      <c r="Q101" s="196"/>
      <c r="R101" s="196"/>
      <c r="S101" s="199"/>
      <c r="T101" s="199"/>
      <c r="U101" s="242"/>
      <c r="V101" s="200"/>
      <c r="W101" s="200"/>
      <c r="X101" s="226"/>
      <c r="Y101" s="226"/>
      <c r="Z101" s="226"/>
    </row>
    <row r="102" spans="2:26" s="25" customFormat="1" ht="11.25">
      <c r="B102" s="27"/>
      <c r="C102" s="3"/>
      <c r="D102" s="4"/>
      <c r="E102" s="1"/>
      <c r="F102" s="2"/>
      <c r="G102" s="26"/>
      <c r="H102" s="6"/>
      <c r="I102" s="4"/>
      <c r="J102" s="4"/>
      <c r="K102" s="4"/>
      <c r="L102" s="4"/>
      <c r="M102" s="4"/>
      <c r="N102" s="4"/>
      <c r="O102" s="6"/>
      <c r="P102" s="6"/>
      <c r="Q102" s="6"/>
      <c r="R102" s="6"/>
      <c r="S102" s="6"/>
      <c r="T102" s="6"/>
      <c r="U102" s="4"/>
      <c r="V102" s="6"/>
      <c r="W102" s="6"/>
      <c r="X102" s="36"/>
      <c r="Y102" s="36"/>
      <c r="Z102" s="36"/>
    </row>
    <row r="103" spans="1:26" s="25" customFormat="1" ht="24.75" customHeight="1">
      <c r="A103" s="273" t="s">
        <v>568</v>
      </c>
      <c r="B103" s="286" t="s">
        <v>569</v>
      </c>
      <c r="C103" s="307" t="s">
        <v>570</v>
      </c>
      <c r="D103" s="276" t="s">
        <v>284</v>
      </c>
      <c r="E103" s="287"/>
      <c r="F103" s="288" t="s">
        <v>571</v>
      </c>
      <c r="G103" s="279">
        <v>1</v>
      </c>
      <c r="H103" s="280">
        <v>0</v>
      </c>
      <c r="I103" s="281">
        <v>0.5</v>
      </c>
      <c r="J103" s="281">
        <v>0</v>
      </c>
      <c r="K103" s="281">
        <v>0</v>
      </c>
      <c r="L103" s="281">
        <v>0</v>
      </c>
      <c r="M103" s="281">
        <v>0</v>
      </c>
      <c r="N103" s="281">
        <v>1.2</v>
      </c>
      <c r="O103" s="280">
        <v>0</v>
      </c>
      <c r="P103" s="280">
        <v>0</v>
      </c>
      <c r="Q103" s="280">
        <v>0</v>
      </c>
      <c r="R103" s="280">
        <v>0</v>
      </c>
      <c r="S103" s="283">
        <v>0.1</v>
      </c>
      <c r="T103" s="283">
        <v>0</v>
      </c>
      <c r="U103" s="284">
        <v>0</v>
      </c>
      <c r="V103" s="283">
        <v>0</v>
      </c>
      <c r="W103" s="282">
        <v>0</v>
      </c>
      <c r="X103" s="306" t="s">
        <v>495</v>
      </c>
      <c r="Y103" s="306" t="s">
        <v>495</v>
      </c>
      <c r="Z103" s="306" t="s">
        <v>542</v>
      </c>
    </row>
    <row r="104" spans="1:26" s="25" customFormat="1" ht="24.75" customHeight="1">
      <c r="A104" s="189"/>
      <c r="B104" s="202"/>
      <c r="C104" s="191" t="s">
        <v>575</v>
      </c>
      <c r="D104" s="192"/>
      <c r="E104" s="203"/>
      <c r="F104" s="204" t="s">
        <v>573</v>
      </c>
      <c r="G104" s="195"/>
      <c r="H104" s="196" t="s">
        <v>574</v>
      </c>
      <c r="I104" s="197">
        <v>0.6</v>
      </c>
      <c r="J104" s="197">
        <v>0</v>
      </c>
      <c r="K104" s="197">
        <v>0</v>
      </c>
      <c r="L104" s="197">
        <v>0</v>
      </c>
      <c r="M104" s="197">
        <v>0</v>
      </c>
      <c r="N104" s="201">
        <v>0.2</v>
      </c>
      <c r="O104" s="196">
        <v>0</v>
      </c>
      <c r="P104" s="196">
        <v>0</v>
      </c>
      <c r="Q104" s="196">
        <v>0</v>
      </c>
      <c r="R104" s="196">
        <v>0</v>
      </c>
      <c r="S104" s="200">
        <v>0.076</v>
      </c>
      <c r="T104" s="199" t="s">
        <v>576</v>
      </c>
      <c r="U104" s="242">
        <v>0</v>
      </c>
      <c r="V104" s="200">
        <v>0</v>
      </c>
      <c r="W104" s="200">
        <v>0</v>
      </c>
      <c r="X104" s="226">
        <v>1830</v>
      </c>
      <c r="Y104" s="226">
        <v>0</v>
      </c>
      <c r="Z104" s="226">
        <v>0</v>
      </c>
    </row>
    <row r="105" spans="1:26" s="25" customFormat="1" ht="24.75" customHeight="1">
      <c r="A105" s="189"/>
      <c r="B105" s="202"/>
      <c r="C105" s="191" t="s">
        <v>577</v>
      </c>
      <c r="D105" s="192"/>
      <c r="E105" s="203"/>
      <c r="F105" s="204" t="s">
        <v>578</v>
      </c>
      <c r="G105" s="195"/>
      <c r="H105" s="196">
        <v>0</v>
      </c>
      <c r="I105" s="197">
        <v>4</v>
      </c>
      <c r="J105" s="197">
        <v>0</v>
      </c>
      <c r="K105" s="197">
        <v>0</v>
      </c>
      <c r="L105" s="197">
        <v>0</v>
      </c>
      <c r="M105" s="197">
        <v>0</v>
      </c>
      <c r="N105" s="201">
        <v>3</v>
      </c>
      <c r="O105" s="196">
        <v>0</v>
      </c>
      <c r="P105" s="196">
        <v>0</v>
      </c>
      <c r="Q105" s="196">
        <v>0</v>
      </c>
      <c r="R105" s="196">
        <v>0</v>
      </c>
      <c r="S105" s="200">
        <v>0.077</v>
      </c>
      <c r="T105" s="199" t="s">
        <v>546</v>
      </c>
      <c r="U105" s="242">
        <v>0</v>
      </c>
      <c r="V105" s="200">
        <v>0</v>
      </c>
      <c r="W105" s="200">
        <v>0</v>
      </c>
      <c r="X105" s="226">
        <v>42</v>
      </c>
      <c r="Y105" s="226">
        <v>0</v>
      </c>
      <c r="Z105" s="226">
        <v>0</v>
      </c>
    </row>
    <row r="106" spans="2:26" s="25" customFormat="1" ht="11.25">
      <c r="B106" s="27"/>
      <c r="C106" s="3"/>
      <c r="D106" s="4"/>
      <c r="E106" s="1"/>
      <c r="F106" s="2"/>
      <c r="G106" s="26"/>
      <c r="H106" s="6"/>
      <c r="I106" s="4"/>
      <c r="J106" s="4"/>
      <c r="K106" s="4"/>
      <c r="L106" s="4"/>
      <c r="M106" s="4"/>
      <c r="N106" s="4"/>
      <c r="O106" s="6"/>
      <c r="P106" s="6"/>
      <c r="Q106" s="6"/>
      <c r="R106" s="6"/>
      <c r="S106" s="6"/>
      <c r="T106" s="6"/>
      <c r="U106" s="4"/>
      <c r="V106" s="6"/>
      <c r="W106" s="6"/>
      <c r="X106" s="36"/>
      <c r="Y106" s="36"/>
      <c r="Z106" s="36"/>
    </row>
    <row r="107" spans="1:26" s="25" customFormat="1" ht="24.75" customHeight="1">
      <c r="A107" s="273" t="s">
        <v>389</v>
      </c>
      <c r="B107" s="315" t="s">
        <v>390</v>
      </c>
      <c r="C107" s="316" t="s">
        <v>391</v>
      </c>
      <c r="D107" s="276" t="s">
        <v>392</v>
      </c>
      <c r="E107" s="287" t="s">
        <v>393</v>
      </c>
      <c r="F107" s="306" t="s">
        <v>394</v>
      </c>
      <c r="G107" s="279">
        <v>0.65</v>
      </c>
      <c r="H107" s="280" t="s">
        <v>395</v>
      </c>
      <c r="I107" s="281">
        <v>76.5</v>
      </c>
      <c r="J107" s="281">
        <v>18.8</v>
      </c>
      <c r="K107" s="281">
        <v>2.7</v>
      </c>
      <c r="L107" s="310">
        <v>0</v>
      </c>
      <c r="M107" s="310">
        <v>0</v>
      </c>
      <c r="N107" s="281">
        <v>1.3</v>
      </c>
      <c r="O107" s="280">
        <v>24</v>
      </c>
      <c r="P107" s="280" t="s">
        <v>396</v>
      </c>
      <c r="Q107" s="282">
        <v>1.58</v>
      </c>
      <c r="R107" s="282">
        <v>3.1</v>
      </c>
      <c r="S107" s="283">
        <v>0.83</v>
      </c>
      <c r="T107" s="283">
        <v>0.04</v>
      </c>
      <c r="U107" s="284">
        <v>0.06</v>
      </c>
      <c r="V107" s="283">
        <v>0.24</v>
      </c>
      <c r="W107" s="282">
        <v>3.5</v>
      </c>
      <c r="X107" s="285" t="s">
        <v>496</v>
      </c>
      <c r="Y107" s="285" t="s">
        <v>496</v>
      </c>
      <c r="Z107" s="285" t="s">
        <v>496</v>
      </c>
    </row>
    <row r="108" spans="1:26" s="25" customFormat="1" ht="24.75" customHeight="1">
      <c r="A108" s="189"/>
      <c r="B108" s="243"/>
      <c r="C108" s="244"/>
      <c r="D108" s="192"/>
      <c r="E108" s="203"/>
      <c r="F108" s="226"/>
      <c r="G108" s="195"/>
      <c r="H108" s="196"/>
      <c r="I108" s="197"/>
      <c r="J108" s="197"/>
      <c r="K108" s="197"/>
      <c r="L108" s="225"/>
      <c r="M108" s="225"/>
      <c r="N108" s="197"/>
      <c r="O108" s="196"/>
      <c r="P108" s="196"/>
      <c r="Q108" s="198"/>
      <c r="R108" s="198"/>
      <c r="S108" s="199"/>
      <c r="T108" s="199"/>
      <c r="U108" s="201"/>
      <c r="V108" s="199"/>
      <c r="W108" s="198"/>
      <c r="X108" s="226"/>
      <c r="Y108" s="226"/>
      <c r="Z108" s="226"/>
    </row>
    <row r="109" spans="1:26" s="25" customFormat="1" ht="15" customHeight="1">
      <c r="A109" s="189"/>
      <c r="B109" s="243"/>
      <c r="C109" s="244" t="s">
        <v>488</v>
      </c>
      <c r="D109" s="192"/>
      <c r="E109" s="203"/>
      <c r="F109" s="226"/>
      <c r="G109" s="195"/>
      <c r="H109" s="196" t="e">
        <f>(H108/H107)*100</f>
        <v>#VALUE!</v>
      </c>
      <c r="I109" s="196">
        <f aca="true" t="shared" si="17" ref="I109:W109">(I108/I107)*100</f>
        <v>0</v>
      </c>
      <c r="J109" s="196">
        <f t="shared" si="17"/>
        <v>0</v>
      </c>
      <c r="K109" s="196">
        <f t="shared" si="17"/>
        <v>0</v>
      </c>
      <c r="L109" s="196" t="e">
        <f t="shared" si="17"/>
        <v>#DIV/0!</v>
      </c>
      <c r="M109" s="196" t="e">
        <f t="shared" si="17"/>
        <v>#DIV/0!</v>
      </c>
      <c r="N109" s="196">
        <f t="shared" si="17"/>
        <v>0</v>
      </c>
      <c r="O109" s="196">
        <f t="shared" si="17"/>
        <v>0</v>
      </c>
      <c r="P109" s="196" t="e">
        <f t="shared" si="17"/>
        <v>#VALUE!</v>
      </c>
      <c r="Q109" s="196">
        <f t="shared" si="17"/>
        <v>0</v>
      </c>
      <c r="R109" s="196">
        <f t="shared" si="17"/>
        <v>0</v>
      </c>
      <c r="S109" s="196">
        <f t="shared" si="17"/>
        <v>0</v>
      </c>
      <c r="T109" s="196">
        <f t="shared" si="17"/>
        <v>0</v>
      </c>
      <c r="U109" s="196">
        <f t="shared" si="17"/>
        <v>0</v>
      </c>
      <c r="V109" s="196">
        <f t="shared" si="17"/>
        <v>0</v>
      </c>
      <c r="W109" s="196">
        <f t="shared" si="17"/>
        <v>0</v>
      </c>
      <c r="X109" s="226"/>
      <c r="Y109" s="226"/>
      <c r="Z109" s="226"/>
    </row>
    <row r="110" spans="2:26" s="25" customFormat="1" ht="11.25">
      <c r="B110" s="21" t="s">
        <v>271</v>
      </c>
      <c r="C110" s="9"/>
      <c r="D110" s="10"/>
      <c r="E110" s="22"/>
      <c r="G110" s="23"/>
      <c r="H110" s="6"/>
      <c r="I110" s="32">
        <v>2.6</v>
      </c>
      <c r="J110" s="32">
        <v>1.32</v>
      </c>
      <c r="K110" s="32">
        <v>1.3</v>
      </c>
      <c r="L110" s="4"/>
      <c r="M110" s="6" t="s">
        <v>42</v>
      </c>
      <c r="N110" s="32">
        <v>0.7</v>
      </c>
      <c r="O110" s="6"/>
      <c r="P110" s="6"/>
      <c r="Q110" s="6"/>
      <c r="R110" s="31"/>
      <c r="S110" s="14" t="s">
        <v>397</v>
      </c>
      <c r="T110" s="14" t="s">
        <v>398</v>
      </c>
      <c r="U110" s="16">
        <v>0.03</v>
      </c>
      <c r="V110" s="14" t="s">
        <v>399</v>
      </c>
      <c r="W110" s="14" t="s">
        <v>400</v>
      </c>
      <c r="X110" s="36"/>
      <c r="Y110" s="36"/>
      <c r="Z110" s="36"/>
    </row>
    <row r="111" spans="2:26" s="25" customFormat="1" ht="11.25">
      <c r="B111" s="27" t="s">
        <v>99</v>
      </c>
      <c r="C111" s="3"/>
      <c r="D111" s="4"/>
      <c r="E111" s="1"/>
      <c r="F111" s="27"/>
      <c r="G111" s="26"/>
      <c r="H111" s="6"/>
      <c r="I111" s="4">
        <v>4</v>
      </c>
      <c r="J111" s="4">
        <v>4</v>
      </c>
      <c r="K111" s="4">
        <v>4</v>
      </c>
      <c r="L111" s="4"/>
      <c r="M111" s="4">
        <v>2</v>
      </c>
      <c r="N111" s="4">
        <v>4</v>
      </c>
      <c r="O111" s="6">
        <v>1</v>
      </c>
      <c r="P111" s="6"/>
      <c r="Q111" s="6">
        <v>1</v>
      </c>
      <c r="R111" s="6">
        <v>1</v>
      </c>
      <c r="S111" s="6">
        <v>2</v>
      </c>
      <c r="T111" s="6">
        <v>2</v>
      </c>
      <c r="U111" s="4">
        <v>3</v>
      </c>
      <c r="V111" s="6">
        <v>2</v>
      </c>
      <c r="W111" s="6">
        <v>2</v>
      </c>
      <c r="X111" s="36"/>
      <c r="Y111" s="36"/>
      <c r="Z111" s="36"/>
    </row>
    <row r="112" spans="1:26" s="25" customFormat="1" ht="24.75" customHeight="1">
      <c r="A112" s="273" t="s">
        <v>555</v>
      </c>
      <c r="B112" s="286"/>
      <c r="C112" s="307" t="s">
        <v>560</v>
      </c>
      <c r="D112" s="276" t="s">
        <v>284</v>
      </c>
      <c r="E112" s="287"/>
      <c r="F112" s="309" t="s">
        <v>550</v>
      </c>
      <c r="G112" s="279"/>
      <c r="H112" s="280"/>
      <c r="I112" s="281"/>
      <c r="J112" s="281"/>
      <c r="K112" s="281"/>
      <c r="L112" s="281"/>
      <c r="M112" s="281"/>
      <c r="N112" s="281"/>
      <c r="O112" s="280"/>
      <c r="P112" s="280"/>
      <c r="Q112" s="280"/>
      <c r="R112" s="280"/>
      <c r="S112" s="283"/>
      <c r="T112" s="283"/>
      <c r="U112" s="284"/>
      <c r="V112" s="283"/>
      <c r="W112" s="282"/>
      <c r="X112" s="306"/>
      <c r="Y112" s="306"/>
      <c r="Z112" s="306"/>
    </row>
    <row r="113" spans="1:26" s="25" customFormat="1" ht="24.75" customHeight="1">
      <c r="A113" s="189"/>
      <c r="B113" s="202"/>
      <c r="C113" s="191"/>
      <c r="D113" s="192"/>
      <c r="E113" s="203"/>
      <c r="F113" s="204"/>
      <c r="G113" s="195"/>
      <c r="H113" s="196"/>
      <c r="I113" s="197"/>
      <c r="J113" s="197"/>
      <c r="K113" s="197"/>
      <c r="L113" s="197"/>
      <c r="M113" s="197"/>
      <c r="N113" s="201"/>
      <c r="O113" s="196"/>
      <c r="P113" s="196"/>
      <c r="Q113" s="196"/>
      <c r="R113" s="196"/>
      <c r="S113" s="199"/>
      <c r="T113" s="199"/>
      <c r="U113" s="242"/>
      <c r="V113" s="200"/>
      <c r="W113" s="200"/>
      <c r="X113" s="226"/>
      <c r="Y113" s="226"/>
      <c r="Z113" s="226"/>
    </row>
    <row r="114" spans="2:26" s="25" customFormat="1" ht="11.25">
      <c r="B114" s="27"/>
      <c r="C114" s="3"/>
      <c r="D114" s="4"/>
      <c r="E114" s="1"/>
      <c r="F114" s="2"/>
      <c r="G114" s="26"/>
      <c r="H114" s="6"/>
      <c r="I114" s="4"/>
      <c r="J114" s="4"/>
      <c r="K114" s="4"/>
      <c r="L114" s="4"/>
      <c r="M114" s="4"/>
      <c r="N114" s="4"/>
      <c r="O114" s="6"/>
      <c r="P114" s="6"/>
      <c r="Q114" s="6"/>
      <c r="R114" s="6"/>
      <c r="S114" s="6"/>
      <c r="T114" s="6"/>
      <c r="U114" s="4"/>
      <c r="V114" s="6"/>
      <c r="W114" s="6"/>
      <c r="X114" s="36"/>
      <c r="Y114" s="36"/>
      <c r="Z114" s="36"/>
    </row>
    <row r="115" spans="1:26" s="25" customFormat="1" ht="24.75" customHeight="1">
      <c r="A115" s="273" t="s">
        <v>556</v>
      </c>
      <c r="B115" s="286">
        <v>15032</v>
      </c>
      <c r="C115" s="307" t="s">
        <v>561</v>
      </c>
      <c r="D115" s="276" t="s">
        <v>284</v>
      </c>
      <c r="E115" s="287"/>
      <c r="F115" s="309" t="s">
        <v>557</v>
      </c>
      <c r="G115" s="279"/>
      <c r="H115" s="320" t="s">
        <v>558</v>
      </c>
      <c r="I115" s="284">
        <v>73.36</v>
      </c>
      <c r="J115" s="284">
        <v>24.84</v>
      </c>
      <c r="K115" s="281">
        <v>1.3</v>
      </c>
      <c r="L115" s="281">
        <v>0</v>
      </c>
      <c r="M115" s="281">
        <v>0</v>
      </c>
      <c r="N115" s="284">
        <v>1.14</v>
      </c>
      <c r="O115" s="280">
        <v>10</v>
      </c>
      <c r="P115" s="280">
        <v>50</v>
      </c>
      <c r="Q115" s="283">
        <v>0.69</v>
      </c>
      <c r="R115" s="280" t="s">
        <v>559</v>
      </c>
      <c r="S115" s="283">
        <v>0.51</v>
      </c>
      <c r="T115" s="314">
        <v>0.081</v>
      </c>
      <c r="U115" s="313">
        <v>0.006</v>
      </c>
      <c r="V115" s="283">
        <v>0.35</v>
      </c>
      <c r="W115" s="314">
        <v>0.381</v>
      </c>
      <c r="X115" s="306" t="s">
        <v>495</v>
      </c>
      <c r="Y115" s="306" t="s">
        <v>495</v>
      </c>
      <c r="Z115" s="306" t="s">
        <v>542</v>
      </c>
    </row>
    <row r="116" spans="1:26" s="25" customFormat="1" ht="24.75" customHeight="1">
      <c r="A116" s="189"/>
      <c r="B116" s="202">
        <v>15031</v>
      </c>
      <c r="C116" s="191" t="s">
        <v>562</v>
      </c>
      <c r="D116" s="192"/>
      <c r="E116" s="203"/>
      <c r="F116" s="204" t="s">
        <v>563</v>
      </c>
      <c r="G116" s="195"/>
      <c r="H116" s="260" t="s">
        <v>564</v>
      </c>
      <c r="I116" s="197">
        <v>79.92</v>
      </c>
      <c r="J116" s="197">
        <v>19.38</v>
      </c>
      <c r="K116" s="197">
        <v>1.02</v>
      </c>
      <c r="L116" s="197">
        <v>0</v>
      </c>
      <c r="M116" s="197">
        <v>0</v>
      </c>
      <c r="N116" s="201">
        <v>0.89</v>
      </c>
      <c r="O116" s="196">
        <v>9</v>
      </c>
      <c r="P116" s="196">
        <v>43</v>
      </c>
      <c r="Q116" s="198">
        <v>0.6</v>
      </c>
      <c r="R116" s="196" t="s">
        <v>528</v>
      </c>
      <c r="S116" s="199">
        <v>0.48</v>
      </c>
      <c r="T116" s="199">
        <v>0.07</v>
      </c>
      <c r="U116" s="242">
        <v>0.005</v>
      </c>
      <c r="V116" s="200">
        <v>0.3</v>
      </c>
      <c r="W116" s="200">
        <v>0.313</v>
      </c>
      <c r="X116" s="226" t="s">
        <v>565</v>
      </c>
      <c r="Y116" s="226" t="s">
        <v>566</v>
      </c>
      <c r="Z116" s="226" t="s">
        <v>566</v>
      </c>
    </row>
    <row r="117" spans="2:26" s="25" customFormat="1" ht="11.25">
      <c r="B117" s="27"/>
      <c r="C117" s="3"/>
      <c r="D117" s="4"/>
      <c r="E117" s="1"/>
      <c r="F117" s="2"/>
      <c r="G117" s="26"/>
      <c r="H117" s="6"/>
      <c r="I117" s="4"/>
      <c r="J117" s="4"/>
      <c r="K117" s="4"/>
      <c r="L117" s="4"/>
      <c r="M117" s="4"/>
      <c r="N117" s="4"/>
      <c r="O117" s="6"/>
      <c r="P117" s="6"/>
      <c r="Q117" s="6"/>
      <c r="R117" s="6"/>
      <c r="S117" s="6"/>
      <c r="T117" s="6"/>
      <c r="U117" s="4"/>
      <c r="V117" s="6"/>
      <c r="W117" s="6"/>
      <c r="X117" s="36"/>
      <c r="Y117" s="36"/>
      <c r="Z117" s="36"/>
    </row>
    <row r="118" spans="1:26" ht="24.75" customHeight="1">
      <c r="A118" s="273" t="s">
        <v>309</v>
      </c>
      <c r="B118" s="286" t="s">
        <v>272</v>
      </c>
      <c r="C118" s="275" t="s">
        <v>109</v>
      </c>
      <c r="D118" s="276" t="s">
        <v>112</v>
      </c>
      <c r="E118" s="287" t="s">
        <v>134</v>
      </c>
      <c r="F118" s="288" t="s">
        <v>205</v>
      </c>
      <c r="G118" s="279">
        <v>1</v>
      </c>
      <c r="H118" s="280" t="s">
        <v>206</v>
      </c>
      <c r="I118" s="281">
        <v>64.3</v>
      </c>
      <c r="J118" s="281">
        <v>18.4</v>
      </c>
      <c r="K118" s="281">
        <v>18</v>
      </c>
      <c r="L118" s="310">
        <v>0</v>
      </c>
      <c r="M118" s="310">
        <v>0</v>
      </c>
      <c r="N118" s="281">
        <v>2.9</v>
      </c>
      <c r="O118" s="282">
        <v>5.5344323144104814</v>
      </c>
      <c r="P118" s="280">
        <v>16</v>
      </c>
      <c r="Q118" s="282">
        <v>1.1294759825327512</v>
      </c>
      <c r="R118" s="282">
        <v>0.6073943661971831</v>
      </c>
      <c r="S118" s="282">
        <v>3.4</v>
      </c>
      <c r="T118" s="283">
        <v>0.06</v>
      </c>
      <c r="U118" s="284">
        <v>0.28</v>
      </c>
      <c r="V118" s="283">
        <v>0.32</v>
      </c>
      <c r="W118" s="282">
        <v>5.6</v>
      </c>
      <c r="X118" s="306">
        <v>1</v>
      </c>
      <c r="Y118" s="306">
        <v>0.47</v>
      </c>
      <c r="Z118" s="306">
        <v>0</v>
      </c>
    </row>
    <row r="119" spans="1:26" ht="24.75" customHeight="1" hidden="1">
      <c r="A119" s="189"/>
      <c r="B119" s="202"/>
      <c r="C119" s="191" t="s">
        <v>450</v>
      </c>
      <c r="D119" s="192"/>
      <c r="E119" s="203"/>
      <c r="F119" s="204" t="s">
        <v>451</v>
      </c>
      <c r="G119" s="195"/>
      <c r="H119" s="196" t="s">
        <v>452</v>
      </c>
      <c r="I119" s="197">
        <v>56.3</v>
      </c>
      <c r="J119" s="197">
        <v>19.7</v>
      </c>
      <c r="K119" s="197">
        <v>14.2</v>
      </c>
      <c r="L119" s="197">
        <v>8.9</v>
      </c>
      <c r="M119" s="225">
        <v>0</v>
      </c>
      <c r="N119" s="197">
        <v>2.2</v>
      </c>
      <c r="O119" s="198">
        <v>5.5</v>
      </c>
      <c r="P119" s="196">
        <v>15</v>
      </c>
      <c r="Q119" s="198">
        <v>1.4</v>
      </c>
      <c r="R119" s="198">
        <v>0.7</v>
      </c>
      <c r="S119" s="198">
        <v>4.6</v>
      </c>
      <c r="T119" s="200">
        <v>0.054</v>
      </c>
      <c r="U119" s="242">
        <v>0.196</v>
      </c>
      <c r="V119" s="199">
        <v>0.32</v>
      </c>
      <c r="W119" s="198">
        <v>5.6</v>
      </c>
      <c r="X119" s="226">
        <v>1</v>
      </c>
      <c r="Y119" s="226">
        <v>0.47</v>
      </c>
      <c r="Z119" s="226">
        <v>0</v>
      </c>
    </row>
    <row r="120" spans="1:26" ht="15" customHeight="1" hidden="1">
      <c r="A120" s="189"/>
      <c r="B120" s="202"/>
      <c r="C120" s="191" t="s">
        <v>485</v>
      </c>
      <c r="D120" s="192"/>
      <c r="E120" s="203"/>
      <c r="F120" s="204"/>
      <c r="G120" s="195"/>
      <c r="H120" s="196" t="e">
        <f>(H119/H118)*100</f>
        <v>#VALUE!</v>
      </c>
      <c r="I120" s="196">
        <f aca="true" t="shared" si="18" ref="I120:W120">(I119/I118)*100</f>
        <v>87.55832037325038</v>
      </c>
      <c r="J120" s="196">
        <f t="shared" si="18"/>
        <v>107.06521739130434</v>
      </c>
      <c r="K120" s="196">
        <f t="shared" si="18"/>
        <v>78.88888888888889</v>
      </c>
      <c r="L120" s="196" t="e">
        <f t="shared" si="18"/>
        <v>#DIV/0!</v>
      </c>
      <c r="M120" s="196" t="e">
        <f t="shared" si="18"/>
        <v>#DIV/0!</v>
      </c>
      <c r="N120" s="196">
        <f t="shared" si="18"/>
        <v>75.86206896551725</v>
      </c>
      <c r="O120" s="196">
        <f t="shared" si="18"/>
        <v>99.37785282293855</v>
      </c>
      <c r="P120" s="196">
        <f t="shared" si="18"/>
        <v>93.75</v>
      </c>
      <c r="Q120" s="196">
        <f t="shared" si="18"/>
        <v>123.95128552097428</v>
      </c>
      <c r="R120" s="196">
        <f t="shared" si="18"/>
        <v>115.2463768115942</v>
      </c>
      <c r="S120" s="196">
        <f t="shared" si="18"/>
        <v>135.2941176470588</v>
      </c>
      <c r="T120" s="196">
        <f t="shared" si="18"/>
        <v>90</v>
      </c>
      <c r="U120" s="196">
        <f t="shared" si="18"/>
        <v>70</v>
      </c>
      <c r="V120" s="196">
        <f t="shared" si="18"/>
        <v>100</v>
      </c>
      <c r="W120" s="196">
        <f t="shared" si="18"/>
        <v>100</v>
      </c>
      <c r="X120" s="226"/>
      <c r="Y120" s="226"/>
      <c r="Z120" s="226"/>
    </row>
    <row r="121" spans="2:26" s="25" customFormat="1" ht="11.25">
      <c r="B121" s="21" t="s">
        <v>271</v>
      </c>
      <c r="C121" s="9"/>
      <c r="D121" s="10"/>
      <c r="E121" s="22"/>
      <c r="F121" s="50"/>
      <c r="G121" s="23"/>
      <c r="H121" s="6"/>
      <c r="I121" s="14" t="s">
        <v>207</v>
      </c>
      <c r="J121" s="32">
        <v>1.3</v>
      </c>
      <c r="K121" s="32">
        <v>4</v>
      </c>
      <c r="L121" s="32"/>
      <c r="M121" s="32"/>
      <c r="N121" s="14" t="s">
        <v>208</v>
      </c>
      <c r="O121" s="6"/>
      <c r="P121" s="6"/>
      <c r="Q121" s="6"/>
      <c r="R121" s="31"/>
      <c r="S121" s="14" t="s">
        <v>209</v>
      </c>
      <c r="T121" s="14" t="s">
        <v>26</v>
      </c>
      <c r="U121" s="14" t="s">
        <v>210</v>
      </c>
      <c r="V121" s="24"/>
      <c r="W121" s="24"/>
      <c r="X121" s="36"/>
      <c r="Y121" s="36"/>
      <c r="Z121" s="36"/>
    </row>
    <row r="122" spans="2:26" s="25" customFormat="1" ht="11.25">
      <c r="B122" s="27" t="s">
        <v>99</v>
      </c>
      <c r="C122" s="3"/>
      <c r="D122" s="4"/>
      <c r="E122" s="1"/>
      <c r="F122" s="2"/>
      <c r="G122" s="26"/>
      <c r="H122" s="6"/>
      <c r="I122" s="4">
        <v>2</v>
      </c>
      <c r="J122" s="4">
        <v>3</v>
      </c>
      <c r="K122" s="4">
        <v>3</v>
      </c>
      <c r="L122" s="4"/>
      <c r="M122" s="4">
        <v>1</v>
      </c>
      <c r="N122" s="4">
        <v>2</v>
      </c>
      <c r="O122" s="6">
        <v>1</v>
      </c>
      <c r="P122" s="6"/>
      <c r="Q122" s="6">
        <v>1</v>
      </c>
      <c r="R122" s="6">
        <v>1</v>
      </c>
      <c r="S122" s="6">
        <v>2</v>
      </c>
      <c r="T122" s="6">
        <v>3</v>
      </c>
      <c r="U122" s="4">
        <v>2</v>
      </c>
      <c r="V122" s="6">
        <v>1</v>
      </c>
      <c r="W122" s="6">
        <v>1</v>
      </c>
      <c r="X122" s="36"/>
      <c r="Y122" s="36"/>
      <c r="Z122" s="36"/>
    </row>
    <row r="123" spans="1:26" ht="24.75" customHeight="1">
      <c r="A123" s="273" t="s">
        <v>311</v>
      </c>
      <c r="B123" s="286" t="s">
        <v>73</v>
      </c>
      <c r="C123" s="275" t="s">
        <v>276</v>
      </c>
      <c r="D123" s="276" t="s">
        <v>171</v>
      </c>
      <c r="E123" s="287" t="s">
        <v>170</v>
      </c>
      <c r="F123" s="288" t="s">
        <v>172</v>
      </c>
      <c r="G123" s="279">
        <v>0.74</v>
      </c>
      <c r="H123" s="280" t="s">
        <v>62</v>
      </c>
      <c r="I123" s="281">
        <v>68</v>
      </c>
      <c r="J123" s="281">
        <v>17.5</v>
      </c>
      <c r="K123" s="281">
        <v>10.575</v>
      </c>
      <c r="L123" s="310">
        <v>0</v>
      </c>
      <c r="M123" s="310">
        <v>0</v>
      </c>
      <c r="N123" s="281">
        <v>2.366666650772095</v>
      </c>
      <c r="O123" s="280">
        <v>5</v>
      </c>
      <c r="P123" s="280">
        <v>0</v>
      </c>
      <c r="Q123" s="282">
        <v>1.13</v>
      </c>
      <c r="R123" s="282"/>
      <c r="S123" s="283">
        <v>3.45</v>
      </c>
      <c r="T123" s="283">
        <v>0.18000000044703485</v>
      </c>
      <c r="U123" s="284">
        <v>0.2924999982118606</v>
      </c>
      <c r="V123" s="283">
        <v>0.4</v>
      </c>
      <c r="W123" s="282">
        <v>6.125</v>
      </c>
      <c r="X123" s="285" t="s">
        <v>496</v>
      </c>
      <c r="Y123" s="285" t="s">
        <v>496</v>
      </c>
      <c r="Z123" s="285" t="s">
        <v>496</v>
      </c>
    </row>
    <row r="124" spans="1:26" ht="24.75" customHeight="1">
      <c r="A124" s="189"/>
      <c r="B124" s="202"/>
      <c r="C124" s="191"/>
      <c r="D124" s="192"/>
      <c r="E124" s="203"/>
      <c r="F124" s="204"/>
      <c r="G124" s="195"/>
      <c r="H124" s="196"/>
      <c r="I124" s="197"/>
      <c r="J124" s="197"/>
      <c r="K124" s="197"/>
      <c r="L124" s="225"/>
      <c r="M124" s="225"/>
      <c r="N124" s="197"/>
      <c r="O124" s="196"/>
      <c r="P124" s="196"/>
      <c r="Q124" s="198"/>
      <c r="R124" s="198"/>
      <c r="S124" s="199"/>
      <c r="T124" s="199"/>
      <c r="U124" s="201"/>
      <c r="V124" s="199"/>
      <c r="W124" s="198"/>
      <c r="X124" s="226"/>
      <c r="Y124" s="226"/>
      <c r="Z124" s="226"/>
    </row>
    <row r="125" spans="1:26" ht="15" customHeight="1">
      <c r="A125" s="189"/>
      <c r="B125" s="202"/>
      <c r="C125" s="191" t="s">
        <v>488</v>
      </c>
      <c r="D125" s="192"/>
      <c r="E125" s="203"/>
      <c r="F125" s="204"/>
      <c r="G125" s="195"/>
      <c r="H125" s="196" t="e">
        <f>(H124/H123)*100</f>
        <v>#VALUE!</v>
      </c>
      <c r="I125" s="196">
        <f aca="true" t="shared" si="19" ref="I125:W125">(I124/I123)*100</f>
        <v>0</v>
      </c>
      <c r="J125" s="196">
        <f t="shared" si="19"/>
        <v>0</v>
      </c>
      <c r="K125" s="196">
        <f t="shared" si="19"/>
        <v>0</v>
      </c>
      <c r="L125" s="196" t="e">
        <f t="shared" si="19"/>
        <v>#DIV/0!</v>
      </c>
      <c r="M125" s="196" t="e">
        <f t="shared" si="19"/>
        <v>#DIV/0!</v>
      </c>
      <c r="N125" s="196">
        <f t="shared" si="19"/>
        <v>0</v>
      </c>
      <c r="O125" s="196">
        <f t="shared" si="19"/>
        <v>0</v>
      </c>
      <c r="P125" s="196" t="e">
        <f t="shared" si="19"/>
        <v>#DIV/0!</v>
      </c>
      <c r="Q125" s="196">
        <f t="shared" si="19"/>
        <v>0</v>
      </c>
      <c r="R125" s="196" t="e">
        <f t="shared" si="19"/>
        <v>#DIV/0!</v>
      </c>
      <c r="S125" s="196">
        <f t="shared" si="19"/>
        <v>0</v>
      </c>
      <c r="T125" s="196">
        <f t="shared" si="19"/>
        <v>0</v>
      </c>
      <c r="U125" s="196">
        <f t="shared" si="19"/>
        <v>0</v>
      </c>
      <c r="V125" s="196">
        <f t="shared" si="19"/>
        <v>0</v>
      </c>
      <c r="W125" s="196">
        <f t="shared" si="19"/>
        <v>0</v>
      </c>
      <c r="X125" s="226"/>
      <c r="Y125" s="226"/>
      <c r="Z125" s="226"/>
    </row>
    <row r="126" spans="2:26" s="25" customFormat="1" ht="11.25">
      <c r="B126" s="21" t="s">
        <v>271</v>
      </c>
      <c r="C126" s="9"/>
      <c r="D126" s="10"/>
      <c r="E126" s="22"/>
      <c r="F126" s="50"/>
      <c r="G126" s="23"/>
      <c r="H126" s="6"/>
      <c r="I126" s="14" t="s">
        <v>48</v>
      </c>
      <c r="J126" s="32">
        <v>1</v>
      </c>
      <c r="K126" s="32">
        <v>1.0594810050208645</v>
      </c>
      <c r="L126" s="32"/>
      <c r="M126" s="32"/>
      <c r="N126" s="32">
        <v>0.11547006760303101</v>
      </c>
      <c r="O126" s="6"/>
      <c r="P126" s="6"/>
      <c r="Q126" s="6"/>
      <c r="R126" s="31"/>
      <c r="S126" s="14" t="s">
        <v>49</v>
      </c>
      <c r="T126" s="24">
        <v>0.014142135202262396</v>
      </c>
      <c r="U126" s="16">
        <v>0.07632168675330628</v>
      </c>
      <c r="V126" s="24"/>
      <c r="W126" s="24"/>
      <c r="X126" s="36"/>
      <c r="Y126" s="36"/>
      <c r="Z126" s="36"/>
    </row>
    <row r="127" spans="2:26" s="25" customFormat="1" ht="11.25">
      <c r="B127" s="27" t="s">
        <v>99</v>
      </c>
      <c r="C127" s="3"/>
      <c r="D127" s="4"/>
      <c r="E127" s="1"/>
      <c r="F127" s="2"/>
      <c r="G127" s="26"/>
      <c r="H127" s="6"/>
      <c r="I127" s="4">
        <v>2</v>
      </c>
      <c r="J127" s="4">
        <v>4</v>
      </c>
      <c r="K127" s="4">
        <v>4</v>
      </c>
      <c r="L127" s="4"/>
      <c r="M127" s="4">
        <v>1</v>
      </c>
      <c r="N127" s="4">
        <v>3</v>
      </c>
      <c r="O127" s="6">
        <v>1</v>
      </c>
      <c r="P127" s="6"/>
      <c r="Q127" s="6">
        <v>1</v>
      </c>
      <c r="R127" s="6"/>
      <c r="S127" s="6">
        <v>2</v>
      </c>
      <c r="T127" s="6">
        <v>4</v>
      </c>
      <c r="U127" s="4">
        <v>4</v>
      </c>
      <c r="V127" s="6">
        <v>1</v>
      </c>
      <c r="W127" s="6">
        <v>1</v>
      </c>
      <c r="X127" s="36"/>
      <c r="Y127" s="36"/>
      <c r="Z127" s="36"/>
    </row>
    <row r="128" spans="1:26" ht="24.75" customHeight="1">
      <c r="A128" s="273" t="s">
        <v>312</v>
      </c>
      <c r="B128" s="286" t="s">
        <v>203</v>
      </c>
      <c r="C128" s="275" t="s">
        <v>212</v>
      </c>
      <c r="D128" s="276" t="s">
        <v>217</v>
      </c>
      <c r="E128" s="287" t="s">
        <v>63</v>
      </c>
      <c r="F128" s="288" t="s">
        <v>93</v>
      </c>
      <c r="G128" s="279">
        <v>0.82</v>
      </c>
      <c r="H128" s="280" t="s">
        <v>74</v>
      </c>
      <c r="I128" s="281">
        <v>60.56666666666666</v>
      </c>
      <c r="J128" s="281">
        <v>16.45</v>
      </c>
      <c r="K128" s="281">
        <v>21.2</v>
      </c>
      <c r="L128" s="310">
        <v>0</v>
      </c>
      <c r="M128" s="310">
        <v>0</v>
      </c>
      <c r="N128" s="281">
        <v>2.1</v>
      </c>
      <c r="O128" s="280">
        <v>1.7295321637426901</v>
      </c>
      <c r="P128" s="280">
        <v>10</v>
      </c>
      <c r="Q128" s="282">
        <v>2.9000000953674316</v>
      </c>
      <c r="R128" s="282">
        <v>0.2780327868852459</v>
      </c>
      <c r="S128" s="283">
        <v>3.33</v>
      </c>
      <c r="T128" s="283">
        <v>0.1349999986588955</v>
      </c>
      <c r="U128" s="284">
        <v>0.18500000089406968</v>
      </c>
      <c r="V128" s="283">
        <v>0.4000000059604645</v>
      </c>
      <c r="W128" s="282">
        <v>3.45</v>
      </c>
      <c r="X128" s="306">
        <v>0.7</v>
      </c>
      <c r="Y128" s="306">
        <v>0.55</v>
      </c>
      <c r="Z128" s="306">
        <v>1</v>
      </c>
    </row>
    <row r="129" spans="1:26" ht="24" customHeight="1" hidden="1">
      <c r="A129" s="189"/>
      <c r="B129" s="202"/>
      <c r="C129" s="191" t="s">
        <v>453</v>
      </c>
      <c r="D129" s="192"/>
      <c r="E129" s="203"/>
      <c r="F129" s="204" t="s">
        <v>445</v>
      </c>
      <c r="G129" s="195"/>
      <c r="H129" s="196" t="s">
        <v>454</v>
      </c>
      <c r="I129" s="197">
        <v>54.5</v>
      </c>
      <c r="J129" s="197">
        <v>13.9</v>
      </c>
      <c r="K129" s="197">
        <v>30.5</v>
      </c>
      <c r="L129" s="225">
        <v>0</v>
      </c>
      <c r="M129" s="225">
        <v>0</v>
      </c>
      <c r="N129" s="197">
        <v>1.5</v>
      </c>
      <c r="O129" s="196" t="s">
        <v>455</v>
      </c>
      <c r="P129" s="196">
        <v>45</v>
      </c>
      <c r="Q129" s="198">
        <v>1.2</v>
      </c>
      <c r="R129" s="198">
        <v>0.4</v>
      </c>
      <c r="S129" s="199">
        <v>3.42</v>
      </c>
      <c r="T129" s="199">
        <v>0.18</v>
      </c>
      <c r="U129" s="201">
        <v>0.3</v>
      </c>
      <c r="V129" s="199">
        <v>0.2</v>
      </c>
      <c r="W129" s="198">
        <v>4.3</v>
      </c>
      <c r="X129" s="226">
        <v>0.7</v>
      </c>
      <c r="Y129" s="226">
        <v>0.55</v>
      </c>
      <c r="Z129" s="226">
        <v>1</v>
      </c>
    </row>
    <row r="130" spans="1:26" ht="15" customHeight="1" hidden="1">
      <c r="A130" s="189"/>
      <c r="B130" s="202"/>
      <c r="C130" s="191" t="s">
        <v>486</v>
      </c>
      <c r="D130" s="192"/>
      <c r="E130" s="203"/>
      <c r="F130" s="204"/>
      <c r="G130" s="195"/>
      <c r="H130" s="196" t="e">
        <f>(H129/H128)*100</f>
        <v>#VALUE!</v>
      </c>
      <c r="I130" s="196">
        <f aca="true" t="shared" si="20" ref="I130:W130">(I129/I128)*100</f>
        <v>89.98348926802421</v>
      </c>
      <c r="J130" s="196">
        <f t="shared" si="20"/>
        <v>84.4984802431611</v>
      </c>
      <c r="K130" s="196">
        <f t="shared" si="20"/>
        <v>143.86792452830187</v>
      </c>
      <c r="L130" s="196" t="e">
        <f t="shared" si="20"/>
        <v>#DIV/0!</v>
      </c>
      <c r="M130" s="196" t="e">
        <f t="shared" si="20"/>
        <v>#DIV/0!</v>
      </c>
      <c r="N130" s="196">
        <f t="shared" si="20"/>
        <v>71.42857142857143</v>
      </c>
      <c r="O130" s="196" t="e">
        <f t="shared" si="20"/>
        <v>#VALUE!</v>
      </c>
      <c r="P130" s="196">
        <f t="shared" si="20"/>
        <v>450</v>
      </c>
      <c r="Q130" s="196">
        <f t="shared" si="20"/>
        <v>41.37930898405571</v>
      </c>
      <c r="R130" s="196">
        <f t="shared" si="20"/>
        <v>143.86792452830187</v>
      </c>
      <c r="S130" s="196">
        <f t="shared" si="20"/>
        <v>102.7027027027027</v>
      </c>
      <c r="T130" s="196">
        <f t="shared" si="20"/>
        <v>133.333334657881</v>
      </c>
      <c r="U130" s="196">
        <f t="shared" si="20"/>
        <v>162.1621613784634</v>
      </c>
      <c r="V130" s="196">
        <f t="shared" si="20"/>
        <v>49.999999254941955</v>
      </c>
      <c r="W130" s="196">
        <f t="shared" si="20"/>
        <v>124.63768115942028</v>
      </c>
      <c r="X130" s="226"/>
      <c r="Y130" s="226"/>
      <c r="Z130" s="226"/>
    </row>
    <row r="131" spans="2:26" s="25" customFormat="1" ht="11.25">
      <c r="B131" s="21" t="s">
        <v>271</v>
      </c>
      <c r="C131" s="9"/>
      <c r="D131" s="10"/>
      <c r="E131" s="22"/>
      <c r="F131" s="50"/>
      <c r="G131" s="23"/>
      <c r="H131" s="6"/>
      <c r="I131" s="32">
        <v>0.5131601439446766</v>
      </c>
      <c r="J131" s="32">
        <v>0.9678154093971889</v>
      </c>
      <c r="K131" s="32">
        <v>0.2309401076757453</v>
      </c>
      <c r="L131" s="4"/>
      <c r="M131" s="4"/>
      <c r="N131" s="32">
        <v>0.19999999999999787</v>
      </c>
      <c r="O131" s="6"/>
      <c r="P131" s="6"/>
      <c r="Q131" s="6"/>
      <c r="R131" s="31"/>
      <c r="S131" s="24"/>
      <c r="T131" s="14" t="s">
        <v>50</v>
      </c>
      <c r="U131" s="14" t="s">
        <v>51</v>
      </c>
      <c r="V131" s="24"/>
      <c r="W131" s="24"/>
      <c r="X131" s="36"/>
      <c r="Y131" s="36"/>
      <c r="Z131" s="36"/>
    </row>
    <row r="132" spans="2:26" s="25" customFormat="1" ht="11.25">
      <c r="B132" s="27" t="s">
        <v>99</v>
      </c>
      <c r="C132" s="3"/>
      <c r="D132" s="4"/>
      <c r="E132" s="1"/>
      <c r="F132" s="2"/>
      <c r="G132" s="26"/>
      <c r="H132" s="6"/>
      <c r="I132" s="4">
        <v>3</v>
      </c>
      <c r="J132" s="4">
        <v>4</v>
      </c>
      <c r="K132" s="4">
        <v>4</v>
      </c>
      <c r="L132" s="4"/>
      <c r="M132" s="4">
        <v>1</v>
      </c>
      <c r="N132" s="4">
        <v>4</v>
      </c>
      <c r="O132" s="6">
        <v>1</v>
      </c>
      <c r="P132" s="6"/>
      <c r="Q132" s="6">
        <v>1</v>
      </c>
      <c r="R132" s="6">
        <v>1</v>
      </c>
      <c r="S132" s="6">
        <v>1</v>
      </c>
      <c r="T132" s="6">
        <v>2</v>
      </c>
      <c r="U132" s="4">
        <v>2</v>
      </c>
      <c r="V132" s="6">
        <v>1</v>
      </c>
      <c r="W132" s="6">
        <v>4</v>
      </c>
      <c r="X132" s="36"/>
      <c r="Y132" s="36"/>
      <c r="Z132" s="36"/>
    </row>
    <row r="133" spans="1:26" ht="24.75" customHeight="1" hidden="1">
      <c r="A133" s="273" t="s">
        <v>310</v>
      </c>
      <c r="B133" s="286" t="s">
        <v>71</v>
      </c>
      <c r="C133" s="275" t="s">
        <v>247</v>
      </c>
      <c r="D133" s="276" t="s">
        <v>56</v>
      </c>
      <c r="E133" s="287" t="s">
        <v>115</v>
      </c>
      <c r="F133" s="288" t="s">
        <v>248</v>
      </c>
      <c r="G133" s="279">
        <v>0.65</v>
      </c>
      <c r="H133" s="280" t="s">
        <v>249</v>
      </c>
      <c r="I133" s="281">
        <v>65.4</v>
      </c>
      <c r="J133" s="281">
        <v>16.7</v>
      </c>
      <c r="K133" s="281">
        <v>18.3</v>
      </c>
      <c r="L133" s="310">
        <v>0</v>
      </c>
      <c r="M133" s="310">
        <v>0</v>
      </c>
      <c r="N133" s="281">
        <v>0.98</v>
      </c>
      <c r="O133" s="280">
        <v>7</v>
      </c>
      <c r="P133" s="280">
        <v>49</v>
      </c>
      <c r="Q133" s="282">
        <v>0.29</v>
      </c>
      <c r="R133" s="282">
        <v>0.2</v>
      </c>
      <c r="S133" s="283">
        <v>1.58</v>
      </c>
      <c r="T133" s="283">
        <v>0.061</v>
      </c>
      <c r="U133" s="284">
        <v>0.146</v>
      </c>
      <c r="V133" s="283">
        <v>0.25</v>
      </c>
      <c r="W133" s="282">
        <v>5.211</v>
      </c>
      <c r="X133" s="285"/>
      <c r="Y133" s="285"/>
      <c r="Z133" s="285"/>
    </row>
    <row r="134" spans="2:26" s="27" customFormat="1" ht="11.25" hidden="1">
      <c r="B134" s="2" t="s">
        <v>99</v>
      </c>
      <c r="C134" s="15"/>
      <c r="D134" s="4"/>
      <c r="E134" s="1"/>
      <c r="F134" s="2"/>
      <c r="G134" s="26"/>
      <c r="H134" s="6"/>
      <c r="I134" s="4">
        <v>1</v>
      </c>
      <c r="J134" s="4">
        <v>1</v>
      </c>
      <c r="K134" s="4">
        <v>1</v>
      </c>
      <c r="L134" s="4"/>
      <c r="M134" s="4">
        <v>1</v>
      </c>
      <c r="N134" s="4">
        <v>1</v>
      </c>
      <c r="O134" s="6">
        <v>1</v>
      </c>
      <c r="P134" s="6"/>
      <c r="Q134" s="6">
        <v>1</v>
      </c>
      <c r="R134" s="6"/>
      <c r="S134" s="6">
        <v>1</v>
      </c>
      <c r="T134" s="6">
        <v>1</v>
      </c>
      <c r="U134" s="4">
        <v>1</v>
      </c>
      <c r="V134" s="6">
        <v>1</v>
      </c>
      <c r="W134" s="6">
        <v>1</v>
      </c>
      <c r="X134" s="43"/>
      <c r="Y134" s="43"/>
      <c r="Z134" s="43"/>
    </row>
    <row r="135" spans="1:26" ht="24.75" customHeight="1" hidden="1">
      <c r="A135" s="273" t="s">
        <v>310</v>
      </c>
      <c r="B135" s="286" t="s">
        <v>72</v>
      </c>
      <c r="C135" s="275" t="s">
        <v>185</v>
      </c>
      <c r="D135" s="276" t="s">
        <v>0</v>
      </c>
      <c r="E135" s="287" t="s">
        <v>115</v>
      </c>
      <c r="F135" s="288" t="s">
        <v>280</v>
      </c>
      <c r="G135" s="279">
        <v>0.72</v>
      </c>
      <c r="H135" s="280" t="s">
        <v>189</v>
      </c>
      <c r="I135" s="281">
        <v>69.1</v>
      </c>
      <c r="J135" s="281">
        <v>19.5</v>
      </c>
      <c r="K135" s="281">
        <v>11.4</v>
      </c>
      <c r="L135" s="310">
        <v>0</v>
      </c>
      <c r="M135" s="310">
        <v>0</v>
      </c>
      <c r="N135" s="281">
        <v>0.7</v>
      </c>
      <c r="O135" s="280">
        <v>14</v>
      </c>
      <c r="P135" s="280">
        <v>19</v>
      </c>
      <c r="Q135" s="283">
        <v>0.39</v>
      </c>
      <c r="R135" s="282">
        <v>0.2</v>
      </c>
      <c r="S135" s="283">
        <v>0.92</v>
      </c>
      <c r="T135" s="283">
        <v>0.08</v>
      </c>
      <c r="U135" s="284">
        <v>0.12</v>
      </c>
      <c r="V135" s="283">
        <v>0.42</v>
      </c>
      <c r="W135" s="282">
        <v>8.45</v>
      </c>
      <c r="X135" s="306"/>
      <c r="Y135" s="306"/>
      <c r="Z135" s="306"/>
    </row>
    <row r="136" spans="1:26" ht="24.75" customHeight="1" hidden="1">
      <c r="A136" s="273"/>
      <c r="B136" s="286"/>
      <c r="C136" s="275" t="s">
        <v>489</v>
      </c>
      <c r="D136" s="276"/>
      <c r="E136" s="287"/>
      <c r="F136" s="288"/>
      <c r="G136" s="279"/>
      <c r="H136" s="320" t="s">
        <v>594</v>
      </c>
      <c r="I136" s="284">
        <v>66.34</v>
      </c>
      <c r="J136" s="284">
        <v>18.33</v>
      </c>
      <c r="K136" s="284">
        <v>14.83</v>
      </c>
      <c r="L136" s="284">
        <v>0.13</v>
      </c>
      <c r="M136" s="310">
        <v>0</v>
      </c>
      <c r="N136" s="284">
        <v>1.31</v>
      </c>
      <c r="O136" s="280">
        <v>30</v>
      </c>
      <c r="P136" s="280">
        <v>232</v>
      </c>
      <c r="Q136" s="283">
        <v>1.11</v>
      </c>
      <c r="R136" s="280" t="s">
        <v>546</v>
      </c>
      <c r="S136" s="283">
        <v>1.48</v>
      </c>
      <c r="T136" s="314">
        <v>0.061</v>
      </c>
      <c r="U136" s="313">
        <v>0.186</v>
      </c>
      <c r="V136" s="283">
        <v>0.34</v>
      </c>
      <c r="W136" s="282">
        <v>6.639</v>
      </c>
      <c r="X136" s="306"/>
      <c r="Y136" s="306"/>
      <c r="Z136" s="306"/>
    </row>
    <row r="137" spans="1:26" ht="24.75" customHeight="1" hidden="1">
      <c r="A137" s="189"/>
      <c r="B137" s="202"/>
      <c r="C137" s="191" t="s">
        <v>456</v>
      </c>
      <c r="D137" s="192"/>
      <c r="E137" s="203"/>
      <c r="F137" s="204" t="s">
        <v>448</v>
      </c>
      <c r="G137" s="195"/>
      <c r="H137" s="196" t="s">
        <v>457</v>
      </c>
      <c r="I137" s="197">
        <v>69.7</v>
      </c>
      <c r="J137" s="197">
        <v>18</v>
      </c>
      <c r="K137" s="197">
        <v>11.3</v>
      </c>
      <c r="L137" s="225">
        <v>0</v>
      </c>
      <c r="M137" s="225">
        <v>0</v>
      </c>
      <c r="N137" s="242">
        <v>0.585</v>
      </c>
      <c r="O137" s="198">
        <v>23.6</v>
      </c>
      <c r="P137" s="196">
        <v>9</v>
      </c>
      <c r="Q137" s="199">
        <v>0.43</v>
      </c>
      <c r="R137" s="198">
        <v>0.2</v>
      </c>
      <c r="S137" s="200">
        <v>0.916</v>
      </c>
      <c r="T137" s="200">
        <v>0.092</v>
      </c>
      <c r="U137" s="242">
        <v>0.145</v>
      </c>
      <c r="V137" s="200">
        <v>0.364</v>
      </c>
      <c r="W137" s="198">
        <v>8</v>
      </c>
      <c r="X137" s="226">
        <v>0.4</v>
      </c>
      <c r="Y137" s="226">
        <v>1.2</v>
      </c>
      <c r="Z137" s="226">
        <v>2</v>
      </c>
    </row>
    <row r="138" spans="1:26" ht="15" customHeight="1" hidden="1">
      <c r="A138" s="189"/>
      <c r="B138" s="202"/>
      <c r="C138" s="191" t="s">
        <v>488</v>
      </c>
      <c r="D138" s="192"/>
      <c r="E138" s="203"/>
      <c r="F138" s="204"/>
      <c r="G138" s="195"/>
      <c r="H138" s="196" t="e">
        <f>(H137/H136)*100</f>
        <v>#VALUE!</v>
      </c>
      <c r="I138" s="196">
        <f aca="true" t="shared" si="21" ref="I138:W138">(I137/I136)*100</f>
        <v>105.06481760627074</v>
      </c>
      <c r="J138" s="196">
        <f t="shared" si="21"/>
        <v>98.19967266775778</v>
      </c>
      <c r="K138" s="196">
        <f t="shared" si="21"/>
        <v>76.19689817936616</v>
      </c>
      <c r="L138" s="196">
        <f t="shared" si="21"/>
        <v>0</v>
      </c>
      <c r="M138" s="196" t="e">
        <f t="shared" si="21"/>
        <v>#DIV/0!</v>
      </c>
      <c r="N138" s="196">
        <f t="shared" si="21"/>
        <v>44.65648854961832</v>
      </c>
      <c r="O138" s="196">
        <f t="shared" si="21"/>
        <v>78.66666666666667</v>
      </c>
      <c r="P138" s="196">
        <f t="shared" si="21"/>
        <v>3.8793103448275863</v>
      </c>
      <c r="Q138" s="196">
        <f t="shared" si="21"/>
        <v>38.73873873873874</v>
      </c>
      <c r="R138" s="196" t="e">
        <f t="shared" si="21"/>
        <v>#VALUE!</v>
      </c>
      <c r="S138" s="196">
        <f t="shared" si="21"/>
        <v>61.891891891891895</v>
      </c>
      <c r="T138" s="196">
        <f t="shared" si="21"/>
        <v>150.81967213114754</v>
      </c>
      <c r="U138" s="196">
        <f t="shared" si="21"/>
        <v>77.95698924731182</v>
      </c>
      <c r="V138" s="196">
        <f t="shared" si="21"/>
        <v>107.05882352941177</v>
      </c>
      <c r="W138" s="196">
        <f t="shared" si="21"/>
        <v>120.50007531254707</v>
      </c>
      <c r="X138" s="226"/>
      <c r="Y138" s="226"/>
      <c r="Z138" s="226"/>
    </row>
    <row r="139" spans="1:26" ht="24.75" customHeight="1" hidden="1">
      <c r="A139" s="189"/>
      <c r="B139" s="202"/>
      <c r="C139" s="191" t="s">
        <v>458</v>
      </c>
      <c r="D139" s="192"/>
      <c r="E139" s="203"/>
      <c r="F139" s="204" t="s">
        <v>459</v>
      </c>
      <c r="G139" s="195"/>
      <c r="H139" s="196" t="s">
        <v>460</v>
      </c>
      <c r="I139" s="197">
        <v>65.5</v>
      </c>
      <c r="J139" s="197">
        <v>17.1</v>
      </c>
      <c r="K139" s="197">
        <v>15.9</v>
      </c>
      <c r="L139" s="197">
        <v>0.6</v>
      </c>
      <c r="M139" s="225">
        <v>0</v>
      </c>
      <c r="N139" s="242">
        <v>1.01</v>
      </c>
      <c r="O139" s="198">
        <v>9</v>
      </c>
      <c r="P139" s="196">
        <v>38</v>
      </c>
      <c r="Q139" s="199">
        <v>0.31</v>
      </c>
      <c r="R139" s="198"/>
      <c r="S139" s="200">
        <v>1.35</v>
      </c>
      <c r="T139" s="200">
        <v>0.058</v>
      </c>
      <c r="U139" s="242">
        <v>0.115</v>
      </c>
      <c r="V139" s="200">
        <v>0.32</v>
      </c>
      <c r="W139" s="198">
        <v>6.57</v>
      </c>
      <c r="X139" s="226">
        <v>0.9</v>
      </c>
      <c r="Y139" s="226">
        <v>0.885</v>
      </c>
      <c r="Z139" s="226">
        <v>2</v>
      </c>
    </row>
    <row r="140" spans="1:26" ht="15" customHeight="1" hidden="1">
      <c r="A140" s="189"/>
      <c r="B140" s="202"/>
      <c r="C140" s="191" t="s">
        <v>486</v>
      </c>
      <c r="D140" s="192"/>
      <c r="E140" s="203"/>
      <c r="F140" s="204"/>
      <c r="G140" s="195"/>
      <c r="H140" s="196" t="e">
        <f>(H139/H136)*100</f>
        <v>#VALUE!</v>
      </c>
      <c r="I140" s="196">
        <f aca="true" t="shared" si="22" ref="I140:W140">(I139/I136)*100</f>
        <v>98.73379559843232</v>
      </c>
      <c r="J140" s="196">
        <f t="shared" si="22"/>
        <v>93.2896890343699</v>
      </c>
      <c r="K140" s="196">
        <f t="shared" si="22"/>
        <v>107.21510451786918</v>
      </c>
      <c r="L140" s="196">
        <f t="shared" si="22"/>
        <v>461.5384615384615</v>
      </c>
      <c r="M140" s="196" t="e">
        <f t="shared" si="22"/>
        <v>#DIV/0!</v>
      </c>
      <c r="N140" s="196">
        <f t="shared" si="22"/>
        <v>77.09923664122137</v>
      </c>
      <c r="O140" s="196">
        <f t="shared" si="22"/>
        <v>30</v>
      </c>
      <c r="P140" s="196">
        <f t="shared" si="22"/>
        <v>16.379310344827587</v>
      </c>
      <c r="Q140" s="196">
        <f t="shared" si="22"/>
        <v>27.927927927927925</v>
      </c>
      <c r="R140" s="196" t="e">
        <f t="shared" si="22"/>
        <v>#VALUE!</v>
      </c>
      <c r="S140" s="196">
        <f t="shared" si="22"/>
        <v>91.21621621621622</v>
      </c>
      <c r="T140" s="196">
        <f t="shared" si="22"/>
        <v>95.08196721311477</v>
      </c>
      <c r="U140" s="196">
        <f t="shared" si="22"/>
        <v>61.82795698924731</v>
      </c>
      <c r="V140" s="196">
        <f t="shared" si="22"/>
        <v>94.11764705882352</v>
      </c>
      <c r="W140" s="196">
        <f t="shared" si="22"/>
        <v>98.96068685042928</v>
      </c>
      <c r="X140" s="226"/>
      <c r="Y140" s="226"/>
      <c r="Z140" s="226"/>
    </row>
    <row r="141" spans="2:26" s="33" customFormat="1" ht="11.25" hidden="1">
      <c r="B141" s="21" t="s">
        <v>271</v>
      </c>
      <c r="C141" s="11"/>
      <c r="D141" s="12"/>
      <c r="E141" s="34"/>
      <c r="F141" s="21"/>
      <c r="G141" s="35"/>
      <c r="H141" s="14"/>
      <c r="I141" s="14" t="s">
        <v>186</v>
      </c>
      <c r="J141" s="14" t="s">
        <v>187</v>
      </c>
      <c r="K141" s="14" t="s">
        <v>188</v>
      </c>
      <c r="L141" s="4"/>
      <c r="M141" s="4"/>
      <c r="N141" s="14" t="s">
        <v>277</v>
      </c>
      <c r="O141" s="14" t="s">
        <v>194</v>
      </c>
      <c r="P141" s="14"/>
      <c r="Q141" s="14" t="s">
        <v>195</v>
      </c>
      <c r="R141" s="14"/>
      <c r="S141" s="14" t="s">
        <v>190</v>
      </c>
      <c r="T141" s="14" t="s">
        <v>191</v>
      </c>
      <c r="U141" s="14" t="s">
        <v>192</v>
      </c>
      <c r="V141" s="14" t="s">
        <v>193</v>
      </c>
      <c r="W141" s="14" t="s">
        <v>233</v>
      </c>
      <c r="X141" s="272"/>
      <c r="Y141" s="272"/>
      <c r="Z141" s="272"/>
    </row>
    <row r="142" spans="2:26" s="27" customFormat="1" ht="11.25" hidden="1">
      <c r="B142" s="2" t="s">
        <v>99</v>
      </c>
      <c r="C142" s="3"/>
      <c r="D142" s="4"/>
      <c r="E142" s="1"/>
      <c r="F142" s="2"/>
      <c r="G142" s="26"/>
      <c r="H142" s="6"/>
      <c r="I142" s="4">
        <v>2</v>
      </c>
      <c r="J142" s="4">
        <v>2</v>
      </c>
      <c r="K142" s="4">
        <v>2</v>
      </c>
      <c r="L142" s="4"/>
      <c r="M142" s="4">
        <v>1</v>
      </c>
      <c r="N142" s="4">
        <v>2</v>
      </c>
      <c r="O142" s="6">
        <v>2</v>
      </c>
      <c r="P142" s="6"/>
      <c r="Q142" s="6">
        <v>2</v>
      </c>
      <c r="R142" s="6">
        <v>1</v>
      </c>
      <c r="S142" s="6">
        <v>2</v>
      </c>
      <c r="T142" s="6">
        <v>2</v>
      </c>
      <c r="U142" s="4">
        <v>2</v>
      </c>
      <c r="V142" s="6">
        <v>2</v>
      </c>
      <c r="W142" s="6">
        <v>2</v>
      </c>
      <c r="X142" s="43"/>
      <c r="Y142" s="43"/>
      <c r="Z142" s="43"/>
    </row>
    <row r="143" spans="1:26" ht="24.75" customHeight="1">
      <c r="A143" s="273" t="s">
        <v>310</v>
      </c>
      <c r="B143" s="344" t="s">
        <v>591</v>
      </c>
      <c r="C143" s="275" t="s">
        <v>592</v>
      </c>
      <c r="D143" s="276" t="s">
        <v>92</v>
      </c>
      <c r="E143" s="287"/>
      <c r="F143" s="288" t="s">
        <v>593</v>
      </c>
      <c r="G143" s="279"/>
      <c r="H143" s="320" t="s">
        <v>594</v>
      </c>
      <c r="I143" s="284">
        <v>66.34</v>
      </c>
      <c r="J143" s="284">
        <v>18.33</v>
      </c>
      <c r="K143" s="284">
        <v>14.83</v>
      </c>
      <c r="L143" s="284">
        <v>0.13</v>
      </c>
      <c r="M143" s="310">
        <v>0</v>
      </c>
      <c r="N143" s="284">
        <v>1.31</v>
      </c>
      <c r="O143" s="280">
        <v>30</v>
      </c>
      <c r="P143" s="280">
        <v>232</v>
      </c>
      <c r="Q143" s="283">
        <v>1.11</v>
      </c>
      <c r="R143" s="282">
        <v>0.2</v>
      </c>
      <c r="S143" s="283">
        <v>1.48</v>
      </c>
      <c r="T143" s="314">
        <v>0.061</v>
      </c>
      <c r="U143" s="313">
        <v>0.186</v>
      </c>
      <c r="V143" s="283">
        <v>0.34</v>
      </c>
      <c r="W143" s="282">
        <v>6.639</v>
      </c>
      <c r="X143" s="285">
        <v>0.9</v>
      </c>
      <c r="Y143" s="306">
        <v>0.885</v>
      </c>
      <c r="Z143" s="306">
        <v>2</v>
      </c>
    </row>
    <row r="144" spans="1:26" ht="24.75" customHeight="1" hidden="1">
      <c r="A144" s="189"/>
      <c r="B144" s="202"/>
      <c r="C144" s="191" t="s">
        <v>461</v>
      </c>
      <c r="D144" s="192"/>
      <c r="E144" s="203"/>
      <c r="F144" s="204" t="s">
        <v>445</v>
      </c>
      <c r="G144" s="195"/>
      <c r="H144" s="196" t="s">
        <v>463</v>
      </c>
      <c r="I144" s="197">
        <v>0.1</v>
      </c>
      <c r="J144" s="225">
        <v>0</v>
      </c>
      <c r="K144" s="225">
        <v>0</v>
      </c>
      <c r="L144" s="201">
        <v>99.9</v>
      </c>
      <c r="M144" s="225">
        <v>0</v>
      </c>
      <c r="N144" s="201">
        <v>0.06</v>
      </c>
      <c r="O144" s="196">
        <v>0</v>
      </c>
      <c r="P144" s="196">
        <v>0</v>
      </c>
      <c r="Q144" s="196">
        <v>0</v>
      </c>
      <c r="R144" s="196">
        <v>0</v>
      </c>
      <c r="S144" s="200">
        <v>0.011</v>
      </c>
      <c r="T144" s="196">
        <v>0</v>
      </c>
      <c r="U144" s="201">
        <v>0</v>
      </c>
      <c r="V144" s="196">
        <v>0</v>
      </c>
      <c r="W144" s="196">
        <v>0</v>
      </c>
      <c r="X144" s="226"/>
      <c r="Y144" s="226">
        <v>0</v>
      </c>
      <c r="Z144" s="226">
        <v>0</v>
      </c>
    </row>
    <row r="145" spans="1:26" ht="15" customHeight="1" hidden="1">
      <c r="A145" s="189"/>
      <c r="B145" s="202"/>
      <c r="C145" s="191" t="s">
        <v>485</v>
      </c>
      <c r="D145" s="192"/>
      <c r="E145" s="203"/>
      <c r="F145" s="204"/>
      <c r="G145" s="195"/>
      <c r="H145" s="196" t="e">
        <f>(H144/H143)*100</f>
        <v>#VALUE!</v>
      </c>
      <c r="I145" s="196">
        <f aca="true" t="shared" si="23" ref="I145:W145">(I144/I143)*100</f>
        <v>0.1507386192342478</v>
      </c>
      <c r="J145" s="196">
        <f t="shared" si="23"/>
        <v>0</v>
      </c>
      <c r="K145" s="196">
        <f t="shared" si="23"/>
        <v>0</v>
      </c>
      <c r="L145" s="196">
        <f t="shared" si="23"/>
        <v>76846.15384615384</v>
      </c>
      <c r="M145" s="196" t="e">
        <f t="shared" si="23"/>
        <v>#DIV/0!</v>
      </c>
      <c r="N145" s="196">
        <f t="shared" si="23"/>
        <v>4.580152671755725</v>
      </c>
      <c r="O145" s="196">
        <f t="shared" si="23"/>
        <v>0</v>
      </c>
      <c r="P145" s="196">
        <f t="shared" si="23"/>
        <v>0</v>
      </c>
      <c r="Q145" s="196">
        <f t="shared" si="23"/>
        <v>0</v>
      </c>
      <c r="R145" s="196">
        <f t="shared" si="23"/>
        <v>0</v>
      </c>
      <c r="S145" s="196">
        <f t="shared" si="23"/>
        <v>0.7432432432432432</v>
      </c>
      <c r="T145" s="196">
        <f t="shared" si="23"/>
        <v>0</v>
      </c>
      <c r="U145" s="196">
        <f t="shared" si="23"/>
        <v>0</v>
      </c>
      <c r="V145" s="196">
        <f t="shared" si="23"/>
        <v>0</v>
      </c>
      <c r="W145" s="196">
        <f t="shared" si="23"/>
        <v>0</v>
      </c>
      <c r="X145" s="226"/>
      <c r="Y145" s="226"/>
      <c r="Z145" s="226"/>
    </row>
    <row r="146" spans="1:26" ht="24.75" customHeight="1" hidden="1">
      <c r="A146" s="189"/>
      <c r="B146" s="202"/>
      <c r="C146" s="191" t="s">
        <v>464</v>
      </c>
      <c r="D146" s="192"/>
      <c r="E146" s="203"/>
      <c r="F146" s="204" t="s">
        <v>445</v>
      </c>
      <c r="G146" s="195"/>
      <c r="H146" s="196" t="s">
        <v>465</v>
      </c>
      <c r="I146" s="197">
        <v>2.5</v>
      </c>
      <c r="J146" s="225">
        <v>0</v>
      </c>
      <c r="K146" s="225">
        <v>0</v>
      </c>
      <c r="L146" s="201">
        <v>95.5</v>
      </c>
      <c r="M146" s="225">
        <v>0</v>
      </c>
      <c r="N146" s="201">
        <v>3.1</v>
      </c>
      <c r="O146" s="196">
        <v>0</v>
      </c>
      <c r="P146" s="196">
        <v>0</v>
      </c>
      <c r="Q146" s="196">
        <v>0</v>
      </c>
      <c r="R146" s="196">
        <v>0</v>
      </c>
      <c r="S146" s="200">
        <v>0.06</v>
      </c>
      <c r="T146" s="196">
        <v>0</v>
      </c>
      <c r="U146" s="201">
        <v>0</v>
      </c>
      <c r="V146" s="196">
        <v>0</v>
      </c>
      <c r="W146" s="196">
        <v>0</v>
      </c>
      <c r="X146" s="226">
        <v>0</v>
      </c>
      <c r="Y146" s="226">
        <v>0</v>
      </c>
      <c r="Z146" s="226">
        <v>0</v>
      </c>
    </row>
    <row r="147" spans="1:26" ht="15" customHeight="1" hidden="1">
      <c r="A147" s="189"/>
      <c r="B147" s="202"/>
      <c r="C147" s="191" t="s">
        <v>485</v>
      </c>
      <c r="D147" s="192"/>
      <c r="E147" s="203"/>
      <c r="F147" s="204"/>
      <c r="G147" s="195"/>
      <c r="H147" s="196" t="e">
        <f>(H146/H143)*100</f>
        <v>#VALUE!</v>
      </c>
      <c r="I147" s="196">
        <f aca="true" t="shared" si="24" ref="I147:W147">(I146/I143)*100</f>
        <v>3.7684654808561953</v>
      </c>
      <c r="J147" s="196">
        <f t="shared" si="24"/>
        <v>0</v>
      </c>
      <c r="K147" s="196">
        <f t="shared" si="24"/>
        <v>0</v>
      </c>
      <c r="L147" s="196">
        <f t="shared" si="24"/>
        <v>73461.53846153847</v>
      </c>
      <c r="M147" s="196" t="e">
        <f t="shared" si="24"/>
        <v>#DIV/0!</v>
      </c>
      <c r="N147" s="196">
        <f t="shared" si="24"/>
        <v>236.6412213740458</v>
      </c>
      <c r="O147" s="196">
        <f t="shared" si="24"/>
        <v>0</v>
      </c>
      <c r="P147" s="196">
        <f t="shared" si="24"/>
        <v>0</v>
      </c>
      <c r="Q147" s="196">
        <f t="shared" si="24"/>
        <v>0</v>
      </c>
      <c r="R147" s="196">
        <f t="shared" si="24"/>
        <v>0</v>
      </c>
      <c r="S147" s="196">
        <f t="shared" si="24"/>
        <v>4.054054054054054</v>
      </c>
      <c r="T147" s="196">
        <f t="shared" si="24"/>
        <v>0</v>
      </c>
      <c r="U147" s="196">
        <f t="shared" si="24"/>
        <v>0</v>
      </c>
      <c r="V147" s="196">
        <f t="shared" si="24"/>
        <v>0</v>
      </c>
      <c r="W147" s="196">
        <f t="shared" si="24"/>
        <v>0</v>
      </c>
      <c r="X147" s="226"/>
      <c r="Y147" s="226"/>
      <c r="Z147" s="226"/>
    </row>
    <row r="148" spans="2:26" s="25" customFormat="1" ht="11.25">
      <c r="B148" s="25" t="s">
        <v>271</v>
      </c>
      <c r="C148" s="9"/>
      <c r="D148" s="10"/>
      <c r="E148" s="22"/>
      <c r="F148" s="50"/>
      <c r="G148" s="23"/>
      <c r="H148" s="6"/>
      <c r="I148" s="32">
        <v>0</v>
      </c>
      <c r="J148" s="4">
        <v>0</v>
      </c>
      <c r="K148" s="4">
        <v>0</v>
      </c>
      <c r="L148" s="32"/>
      <c r="M148" s="4">
        <v>0</v>
      </c>
      <c r="N148" s="32"/>
      <c r="O148" s="6"/>
      <c r="P148" s="6"/>
      <c r="Q148" s="6">
        <v>0</v>
      </c>
      <c r="R148" s="24"/>
      <c r="S148" s="24"/>
      <c r="T148" s="6">
        <v>0</v>
      </c>
      <c r="U148" s="16"/>
      <c r="V148" s="6">
        <v>0</v>
      </c>
      <c r="W148" s="6">
        <v>0</v>
      </c>
      <c r="X148" s="36"/>
      <c r="Y148" s="36"/>
      <c r="Z148" s="36"/>
    </row>
    <row r="149" spans="2:26" s="25" customFormat="1" ht="11.25">
      <c r="B149" s="27" t="s">
        <v>99</v>
      </c>
      <c r="C149" s="3"/>
      <c r="D149" s="4"/>
      <c r="E149" s="1"/>
      <c r="F149" s="2"/>
      <c r="G149" s="26"/>
      <c r="H149" s="6"/>
      <c r="I149" s="4">
        <v>4</v>
      </c>
      <c r="J149" s="4">
        <v>4</v>
      </c>
      <c r="K149" s="4">
        <v>5</v>
      </c>
      <c r="L149" s="4"/>
      <c r="M149" s="4">
        <v>3</v>
      </c>
      <c r="N149" s="4">
        <v>1</v>
      </c>
      <c r="O149" s="6">
        <v>1</v>
      </c>
      <c r="P149" s="6"/>
      <c r="Q149" s="6">
        <v>3</v>
      </c>
      <c r="R149" s="6">
        <v>1</v>
      </c>
      <c r="S149" s="6">
        <v>1</v>
      </c>
      <c r="T149" s="6">
        <v>4</v>
      </c>
      <c r="U149" s="4">
        <v>1</v>
      </c>
      <c r="V149" s="6">
        <v>3</v>
      </c>
      <c r="W149" s="6">
        <v>3</v>
      </c>
      <c r="X149" s="36"/>
      <c r="Y149" s="36"/>
      <c r="Z149" s="36"/>
    </row>
    <row r="150" spans="1:26" ht="24.75" customHeight="1">
      <c r="A150" s="273" t="s">
        <v>308</v>
      </c>
      <c r="B150" s="286" t="s">
        <v>268</v>
      </c>
      <c r="C150" s="275" t="s">
        <v>229</v>
      </c>
      <c r="D150" s="276" t="s">
        <v>92</v>
      </c>
      <c r="E150" s="287"/>
      <c r="F150" s="288" t="s">
        <v>286</v>
      </c>
      <c r="G150" s="279">
        <v>1</v>
      </c>
      <c r="H150" s="280" t="s">
        <v>80</v>
      </c>
      <c r="I150" s="281">
        <v>0</v>
      </c>
      <c r="J150" s="310">
        <v>0</v>
      </c>
      <c r="K150" s="310">
        <v>0</v>
      </c>
      <c r="L150" s="284">
        <v>99.99</v>
      </c>
      <c r="M150" s="310">
        <v>0</v>
      </c>
      <c r="N150" s="284">
        <v>0.05</v>
      </c>
      <c r="O150" s="280">
        <v>0</v>
      </c>
      <c r="P150" s="280">
        <v>0</v>
      </c>
      <c r="Q150" s="280">
        <v>0</v>
      </c>
      <c r="R150" s="280">
        <v>0</v>
      </c>
      <c r="S150" s="283">
        <v>0.01</v>
      </c>
      <c r="T150" s="280">
        <v>0</v>
      </c>
      <c r="U150" s="284">
        <v>0.02</v>
      </c>
      <c r="V150" s="280">
        <v>0</v>
      </c>
      <c r="W150" s="280">
        <v>0</v>
      </c>
      <c r="X150" s="285" t="s">
        <v>496</v>
      </c>
      <c r="Y150" s="306">
        <v>0</v>
      </c>
      <c r="Z150" s="306">
        <v>0</v>
      </c>
    </row>
    <row r="151" spans="1:26" ht="24.75" customHeight="1" hidden="1">
      <c r="A151" s="189"/>
      <c r="B151" s="202"/>
      <c r="C151" s="191" t="s">
        <v>461</v>
      </c>
      <c r="D151" s="192"/>
      <c r="E151" s="203"/>
      <c r="F151" s="204" t="s">
        <v>462</v>
      </c>
      <c r="G151" s="195"/>
      <c r="H151" s="196" t="s">
        <v>463</v>
      </c>
      <c r="I151" s="197">
        <v>0.1</v>
      </c>
      <c r="J151" s="225">
        <v>0</v>
      </c>
      <c r="K151" s="225">
        <v>0</v>
      </c>
      <c r="L151" s="201">
        <v>99.9</v>
      </c>
      <c r="M151" s="225">
        <v>0</v>
      </c>
      <c r="N151" s="201">
        <v>0.06</v>
      </c>
      <c r="O151" s="196">
        <v>0</v>
      </c>
      <c r="P151" s="196">
        <v>0</v>
      </c>
      <c r="Q151" s="196">
        <v>0</v>
      </c>
      <c r="R151" s="196">
        <v>0</v>
      </c>
      <c r="S151" s="200">
        <v>0.011</v>
      </c>
      <c r="T151" s="196">
        <v>0</v>
      </c>
      <c r="U151" s="201">
        <v>0</v>
      </c>
      <c r="V151" s="196">
        <v>0</v>
      </c>
      <c r="W151" s="196">
        <v>0</v>
      </c>
      <c r="X151" s="226"/>
      <c r="Y151" s="226">
        <v>0</v>
      </c>
      <c r="Z151" s="226">
        <v>0</v>
      </c>
    </row>
    <row r="152" spans="1:26" ht="15" customHeight="1" hidden="1">
      <c r="A152" s="189"/>
      <c r="B152" s="202"/>
      <c r="C152" s="191" t="s">
        <v>486</v>
      </c>
      <c r="D152" s="192"/>
      <c r="E152" s="203"/>
      <c r="F152" s="204"/>
      <c r="G152" s="195"/>
      <c r="H152" s="196" t="e">
        <f>(H151/H150)*100</f>
        <v>#VALUE!</v>
      </c>
      <c r="I152" s="196" t="e">
        <f aca="true" t="shared" si="25" ref="I152:W152">(I151/I150)*100</f>
        <v>#DIV/0!</v>
      </c>
      <c r="J152" s="196" t="e">
        <f t="shared" si="25"/>
        <v>#DIV/0!</v>
      </c>
      <c r="K152" s="196" t="e">
        <f t="shared" si="25"/>
        <v>#DIV/0!</v>
      </c>
      <c r="L152" s="196">
        <f t="shared" si="25"/>
        <v>99.90999099909992</v>
      </c>
      <c r="M152" s="196" t="e">
        <f t="shared" si="25"/>
        <v>#DIV/0!</v>
      </c>
      <c r="N152" s="196">
        <f t="shared" si="25"/>
        <v>120</v>
      </c>
      <c r="O152" s="196" t="e">
        <f t="shared" si="25"/>
        <v>#DIV/0!</v>
      </c>
      <c r="P152" s="196" t="e">
        <f t="shared" si="25"/>
        <v>#DIV/0!</v>
      </c>
      <c r="Q152" s="196" t="e">
        <f t="shared" si="25"/>
        <v>#DIV/0!</v>
      </c>
      <c r="R152" s="196" t="e">
        <f t="shared" si="25"/>
        <v>#DIV/0!</v>
      </c>
      <c r="S152" s="196">
        <f t="shared" si="25"/>
        <v>109.99999999999999</v>
      </c>
      <c r="T152" s="196" t="e">
        <f t="shared" si="25"/>
        <v>#DIV/0!</v>
      </c>
      <c r="U152" s="196">
        <f t="shared" si="25"/>
        <v>0</v>
      </c>
      <c r="V152" s="196" t="e">
        <f t="shared" si="25"/>
        <v>#DIV/0!</v>
      </c>
      <c r="W152" s="196" t="e">
        <f t="shared" si="25"/>
        <v>#DIV/0!</v>
      </c>
      <c r="X152" s="226"/>
      <c r="Y152" s="226"/>
      <c r="Z152" s="226"/>
    </row>
    <row r="153" spans="1:26" ht="24.75" customHeight="1" hidden="1">
      <c r="A153" s="189"/>
      <c r="B153" s="202"/>
      <c r="C153" s="191" t="s">
        <v>464</v>
      </c>
      <c r="D153" s="192"/>
      <c r="E153" s="203"/>
      <c r="F153" s="204" t="s">
        <v>448</v>
      </c>
      <c r="G153" s="195"/>
      <c r="H153" s="196" t="s">
        <v>465</v>
      </c>
      <c r="I153" s="197">
        <v>2.5</v>
      </c>
      <c r="J153" s="225">
        <v>0</v>
      </c>
      <c r="K153" s="225">
        <v>0</v>
      </c>
      <c r="L153" s="201">
        <v>95.5</v>
      </c>
      <c r="M153" s="225">
        <v>0</v>
      </c>
      <c r="N153" s="201">
        <v>3.1</v>
      </c>
      <c r="O153" s="196">
        <v>0</v>
      </c>
      <c r="P153" s="196">
        <v>0</v>
      </c>
      <c r="Q153" s="196">
        <v>0</v>
      </c>
      <c r="R153" s="196">
        <v>0</v>
      </c>
      <c r="S153" s="200">
        <v>0.06</v>
      </c>
      <c r="T153" s="196">
        <v>0</v>
      </c>
      <c r="U153" s="201">
        <v>0</v>
      </c>
      <c r="V153" s="196">
        <v>0</v>
      </c>
      <c r="W153" s="196">
        <v>0</v>
      </c>
      <c r="X153" s="226">
        <v>0</v>
      </c>
      <c r="Y153" s="226">
        <v>0</v>
      </c>
      <c r="Z153" s="226">
        <v>0</v>
      </c>
    </row>
    <row r="154" spans="1:26" ht="15" customHeight="1" hidden="1">
      <c r="A154" s="189"/>
      <c r="B154" s="202"/>
      <c r="C154" s="191" t="s">
        <v>486</v>
      </c>
      <c r="D154" s="192"/>
      <c r="E154" s="203"/>
      <c r="F154" s="204"/>
      <c r="G154" s="195"/>
      <c r="H154" s="196" t="e">
        <f>(H153/H150)*100</f>
        <v>#VALUE!</v>
      </c>
      <c r="I154" s="196" t="e">
        <f aca="true" t="shared" si="26" ref="I154:W154">(I153/I150)*100</f>
        <v>#DIV/0!</v>
      </c>
      <c r="J154" s="196" t="e">
        <f t="shared" si="26"/>
        <v>#DIV/0!</v>
      </c>
      <c r="K154" s="196" t="e">
        <f t="shared" si="26"/>
        <v>#DIV/0!</v>
      </c>
      <c r="L154" s="196">
        <f t="shared" si="26"/>
        <v>95.5095509550955</v>
      </c>
      <c r="M154" s="196" t="e">
        <f t="shared" si="26"/>
        <v>#DIV/0!</v>
      </c>
      <c r="N154" s="196">
        <f t="shared" si="26"/>
        <v>6200</v>
      </c>
      <c r="O154" s="196" t="e">
        <f t="shared" si="26"/>
        <v>#DIV/0!</v>
      </c>
      <c r="P154" s="196" t="e">
        <f t="shared" si="26"/>
        <v>#DIV/0!</v>
      </c>
      <c r="Q154" s="196" t="e">
        <f t="shared" si="26"/>
        <v>#DIV/0!</v>
      </c>
      <c r="R154" s="196" t="e">
        <f t="shared" si="26"/>
        <v>#DIV/0!</v>
      </c>
      <c r="S154" s="196">
        <f t="shared" si="26"/>
        <v>600</v>
      </c>
      <c r="T154" s="196" t="e">
        <f t="shared" si="26"/>
        <v>#DIV/0!</v>
      </c>
      <c r="U154" s="196">
        <f t="shared" si="26"/>
        <v>0</v>
      </c>
      <c r="V154" s="196" t="e">
        <f t="shared" si="26"/>
        <v>#DIV/0!</v>
      </c>
      <c r="W154" s="196" t="e">
        <f t="shared" si="26"/>
        <v>#DIV/0!</v>
      </c>
      <c r="X154" s="226"/>
      <c r="Y154" s="226"/>
      <c r="Z154" s="226"/>
    </row>
    <row r="155" spans="2:26" s="25" customFormat="1" ht="11.25">
      <c r="B155" s="25" t="s">
        <v>271</v>
      </c>
      <c r="C155" s="9"/>
      <c r="D155" s="10"/>
      <c r="E155" s="22"/>
      <c r="F155" s="50"/>
      <c r="G155" s="23"/>
      <c r="H155" s="6"/>
      <c r="I155" s="32">
        <v>0</v>
      </c>
      <c r="J155" s="4">
        <v>0</v>
      </c>
      <c r="K155" s="4">
        <v>0</v>
      </c>
      <c r="L155" s="32"/>
      <c r="M155" s="4">
        <v>0</v>
      </c>
      <c r="N155" s="32"/>
      <c r="O155" s="6"/>
      <c r="P155" s="6"/>
      <c r="Q155" s="6">
        <v>0</v>
      </c>
      <c r="R155" s="24"/>
      <c r="S155" s="24"/>
      <c r="T155" s="6">
        <v>0</v>
      </c>
      <c r="U155" s="16"/>
      <c r="V155" s="6">
        <v>0</v>
      </c>
      <c r="W155" s="6">
        <v>0</v>
      </c>
      <c r="X155" s="36"/>
      <c r="Y155" s="36"/>
      <c r="Z155" s="36"/>
    </row>
    <row r="156" spans="2:26" s="25" customFormat="1" ht="11.25">
      <c r="B156" s="27" t="s">
        <v>99</v>
      </c>
      <c r="C156" s="3"/>
      <c r="D156" s="4"/>
      <c r="E156" s="1"/>
      <c r="F156" s="2"/>
      <c r="G156" s="26"/>
      <c r="H156" s="6"/>
      <c r="I156" s="4">
        <v>4</v>
      </c>
      <c r="J156" s="4">
        <v>4</v>
      </c>
      <c r="K156" s="4">
        <v>5</v>
      </c>
      <c r="L156" s="4"/>
      <c r="M156" s="4">
        <v>3</v>
      </c>
      <c r="N156" s="4">
        <v>1</v>
      </c>
      <c r="O156" s="6">
        <v>1</v>
      </c>
      <c r="P156" s="6"/>
      <c r="Q156" s="6">
        <v>3</v>
      </c>
      <c r="R156" s="6">
        <v>1</v>
      </c>
      <c r="S156" s="6">
        <v>1</v>
      </c>
      <c r="T156" s="6">
        <v>4</v>
      </c>
      <c r="U156" s="4">
        <v>1</v>
      </c>
      <c r="V156" s="6">
        <v>3</v>
      </c>
      <c r="W156" s="6">
        <v>3</v>
      </c>
      <c r="X156" s="36"/>
      <c r="Y156" s="36"/>
      <c r="Z156" s="36"/>
    </row>
    <row r="157" spans="1:26" s="36" customFormat="1" ht="24.75" customHeight="1">
      <c r="A157" s="273" t="s">
        <v>385</v>
      </c>
      <c r="B157" s="317"/>
      <c r="C157" s="318" t="s">
        <v>386</v>
      </c>
      <c r="D157" s="310"/>
      <c r="E157" s="308"/>
      <c r="F157" s="309" t="s">
        <v>387</v>
      </c>
      <c r="G157" s="319"/>
      <c r="H157" s="280" t="s">
        <v>388</v>
      </c>
      <c r="I157" s="310">
        <v>5.5</v>
      </c>
      <c r="J157" s="284">
        <v>14.6</v>
      </c>
      <c r="K157" s="284">
        <v>15.4</v>
      </c>
      <c r="L157" s="284">
        <v>40.7</v>
      </c>
      <c r="M157" s="284">
        <v>19.8</v>
      </c>
      <c r="N157" s="284">
        <v>4.1</v>
      </c>
      <c r="O157" s="283">
        <v>22</v>
      </c>
      <c r="P157" s="283">
        <v>0.5</v>
      </c>
      <c r="Q157" s="283">
        <v>0</v>
      </c>
      <c r="R157" s="283">
        <v>0</v>
      </c>
      <c r="S157" s="283">
        <v>0.79</v>
      </c>
      <c r="T157" s="283">
        <v>0.07</v>
      </c>
      <c r="U157" s="284">
        <v>0.2</v>
      </c>
      <c r="V157" s="283">
        <v>0.001</v>
      </c>
      <c r="W157" s="283">
        <v>15</v>
      </c>
      <c r="X157" s="306">
        <v>0.5</v>
      </c>
      <c r="Y157" s="306">
        <v>0.23</v>
      </c>
      <c r="Z157" s="285" t="s">
        <v>496</v>
      </c>
    </row>
    <row r="158" spans="1:26" ht="24.75" customHeight="1">
      <c r="A158" s="273" t="s">
        <v>313</v>
      </c>
      <c r="B158" s="286" t="s">
        <v>183</v>
      </c>
      <c r="C158" s="275" t="s">
        <v>236</v>
      </c>
      <c r="D158" s="276" t="s">
        <v>104</v>
      </c>
      <c r="E158" s="287"/>
      <c r="F158" s="288" t="s">
        <v>235</v>
      </c>
      <c r="G158" s="279">
        <v>1</v>
      </c>
      <c r="H158" s="280" t="s">
        <v>147</v>
      </c>
      <c r="I158" s="281">
        <v>3.1</v>
      </c>
      <c r="J158" s="281">
        <v>15.4</v>
      </c>
      <c r="K158" s="281">
        <v>0.4</v>
      </c>
      <c r="L158" s="281">
        <v>72.4</v>
      </c>
      <c r="M158" s="281">
        <v>0</v>
      </c>
      <c r="N158" s="281">
        <v>4.4</v>
      </c>
      <c r="O158" s="280">
        <v>1.5</v>
      </c>
      <c r="P158" s="280">
        <v>0</v>
      </c>
      <c r="Q158" s="280">
        <v>0</v>
      </c>
      <c r="R158" s="280">
        <v>0</v>
      </c>
      <c r="S158" s="283">
        <v>0.73</v>
      </c>
      <c r="T158" s="283">
        <v>0.02</v>
      </c>
      <c r="U158" s="284">
        <v>0.08</v>
      </c>
      <c r="V158" s="283">
        <v>0.03</v>
      </c>
      <c r="W158" s="282">
        <v>28.2</v>
      </c>
      <c r="X158" s="306">
        <v>0.5</v>
      </c>
      <c r="Y158" s="306">
        <v>0.4</v>
      </c>
      <c r="Z158" s="285" t="s">
        <v>496</v>
      </c>
    </row>
    <row r="159" spans="1:26" ht="24.75" customHeight="1" hidden="1">
      <c r="A159" s="189"/>
      <c r="B159" s="202"/>
      <c r="C159" s="191" t="s">
        <v>466</v>
      </c>
      <c r="D159" s="192"/>
      <c r="E159" s="203"/>
      <c r="F159" s="204" t="s">
        <v>445</v>
      </c>
      <c r="G159" s="195"/>
      <c r="H159" s="196" t="s">
        <v>467</v>
      </c>
      <c r="I159" s="197">
        <v>6.8</v>
      </c>
      <c r="J159" s="197">
        <v>19.5</v>
      </c>
      <c r="K159" s="197">
        <v>1.7</v>
      </c>
      <c r="L159" s="197">
        <v>42.5</v>
      </c>
      <c r="M159" s="197">
        <v>19.1</v>
      </c>
      <c r="N159" s="197">
        <v>4.4</v>
      </c>
      <c r="O159" s="196" t="s">
        <v>468</v>
      </c>
      <c r="P159" s="196">
        <v>0</v>
      </c>
      <c r="Q159" s="196">
        <v>0</v>
      </c>
      <c r="R159" s="196">
        <v>0</v>
      </c>
      <c r="S159" s="199">
        <v>0.57</v>
      </c>
      <c r="T159" s="199">
        <v>0</v>
      </c>
      <c r="U159" s="201">
        <v>0.11</v>
      </c>
      <c r="V159" s="199">
        <v>0.03</v>
      </c>
      <c r="W159" s="198">
        <v>22</v>
      </c>
      <c r="X159" s="226">
        <v>0.5</v>
      </c>
      <c r="Y159" s="226">
        <v>0.4</v>
      </c>
      <c r="Z159" s="226"/>
    </row>
    <row r="160" spans="1:26" ht="15" customHeight="1" hidden="1">
      <c r="A160" s="189"/>
      <c r="B160" s="202"/>
      <c r="C160" s="191" t="s">
        <v>488</v>
      </c>
      <c r="D160" s="192"/>
      <c r="E160" s="203"/>
      <c r="F160" s="204"/>
      <c r="G160" s="195"/>
      <c r="H160" s="196" t="e">
        <f>(H159/H158)*100</f>
        <v>#VALUE!</v>
      </c>
      <c r="I160" s="196">
        <f aca="true" t="shared" si="27" ref="I160:W160">(I159/I158)*100</f>
        <v>219.3548387096774</v>
      </c>
      <c r="J160" s="196">
        <f t="shared" si="27"/>
        <v>126.62337662337661</v>
      </c>
      <c r="K160" s="196">
        <f t="shared" si="27"/>
        <v>425</v>
      </c>
      <c r="L160" s="196">
        <f t="shared" si="27"/>
        <v>58.70165745856353</v>
      </c>
      <c r="M160" s="196" t="e">
        <f t="shared" si="27"/>
        <v>#DIV/0!</v>
      </c>
      <c r="N160" s="196">
        <f t="shared" si="27"/>
        <v>100</v>
      </c>
      <c r="O160" s="196" t="e">
        <f t="shared" si="27"/>
        <v>#VALUE!</v>
      </c>
      <c r="P160" s="196" t="e">
        <f t="shared" si="27"/>
        <v>#DIV/0!</v>
      </c>
      <c r="Q160" s="196" t="e">
        <f t="shared" si="27"/>
        <v>#DIV/0!</v>
      </c>
      <c r="R160" s="196" t="e">
        <f t="shared" si="27"/>
        <v>#DIV/0!</v>
      </c>
      <c r="S160" s="196">
        <f t="shared" si="27"/>
        <v>78.0821917808219</v>
      </c>
      <c r="T160" s="196">
        <f t="shared" si="27"/>
        <v>0</v>
      </c>
      <c r="U160" s="196">
        <f t="shared" si="27"/>
        <v>137.5</v>
      </c>
      <c r="V160" s="196">
        <f t="shared" si="27"/>
        <v>100</v>
      </c>
      <c r="W160" s="196">
        <f t="shared" si="27"/>
        <v>78.01418439716312</v>
      </c>
      <c r="X160" s="226"/>
      <c r="Y160" s="226"/>
      <c r="Z160" s="226"/>
    </row>
    <row r="161" spans="2:26" s="25" customFormat="1" ht="11.25">
      <c r="B161" s="21" t="s">
        <v>271</v>
      </c>
      <c r="C161" s="173"/>
      <c r="E161" s="22"/>
      <c r="F161" s="50"/>
      <c r="G161" s="174"/>
      <c r="H161" s="175"/>
      <c r="I161" s="176"/>
      <c r="J161" s="176" t="s">
        <v>237</v>
      </c>
      <c r="K161" s="176" t="s">
        <v>238</v>
      </c>
      <c r="L161" s="177"/>
      <c r="M161" s="176"/>
      <c r="N161" s="176"/>
      <c r="O161" s="175" t="s">
        <v>240</v>
      </c>
      <c r="P161" s="175"/>
      <c r="Q161" s="175"/>
      <c r="R161" s="175"/>
      <c r="S161" s="178" t="s">
        <v>239</v>
      </c>
      <c r="T161" s="178" t="s">
        <v>132</v>
      </c>
      <c r="U161" s="178" t="s">
        <v>116</v>
      </c>
      <c r="V161" s="178"/>
      <c r="W161" s="176"/>
      <c r="X161" s="36"/>
      <c r="Y161" s="36"/>
      <c r="Z161" s="36"/>
    </row>
    <row r="162" spans="2:26" s="25" customFormat="1" ht="11.25">
      <c r="B162" s="27" t="s">
        <v>99</v>
      </c>
      <c r="C162" s="3"/>
      <c r="D162" s="4"/>
      <c r="E162" s="1"/>
      <c r="F162" s="2"/>
      <c r="G162" s="26"/>
      <c r="H162" s="6"/>
      <c r="I162" s="4">
        <v>1</v>
      </c>
      <c r="J162" s="4">
        <v>2</v>
      </c>
      <c r="K162" s="4">
        <v>2</v>
      </c>
      <c r="L162" s="4"/>
      <c r="M162" s="4">
        <v>1</v>
      </c>
      <c r="N162" s="4">
        <v>1</v>
      </c>
      <c r="O162" s="6">
        <v>2</v>
      </c>
      <c r="P162" s="6"/>
      <c r="Q162" s="6">
        <v>1</v>
      </c>
      <c r="R162" s="6">
        <v>1</v>
      </c>
      <c r="S162" s="6">
        <v>2</v>
      </c>
      <c r="T162" s="6">
        <v>2</v>
      </c>
      <c r="U162" s="4">
        <v>2</v>
      </c>
      <c r="V162" s="6">
        <v>1</v>
      </c>
      <c r="W162" s="6">
        <v>1</v>
      </c>
      <c r="X162" s="36"/>
      <c r="Y162" s="36"/>
      <c r="Z162" s="36"/>
    </row>
    <row r="163" spans="1:26" ht="24.75" customHeight="1">
      <c r="A163" s="273" t="s">
        <v>579</v>
      </c>
      <c r="B163" s="286">
        <v>14261</v>
      </c>
      <c r="C163" s="275" t="s">
        <v>587</v>
      </c>
      <c r="D163" s="276"/>
      <c r="E163" s="287"/>
      <c r="F163" s="288" t="s">
        <v>557</v>
      </c>
      <c r="G163" s="279"/>
      <c r="H163" s="320" t="s">
        <v>588</v>
      </c>
      <c r="I163" s="284">
        <v>99.88</v>
      </c>
      <c r="J163" s="281">
        <v>0</v>
      </c>
      <c r="K163" s="281">
        <v>0</v>
      </c>
      <c r="L163" s="281">
        <v>0</v>
      </c>
      <c r="M163" s="281">
        <v>0</v>
      </c>
      <c r="N163" s="284">
        <v>0</v>
      </c>
      <c r="O163" s="280">
        <v>0</v>
      </c>
      <c r="P163" s="280">
        <v>0</v>
      </c>
      <c r="Q163" s="280">
        <v>0</v>
      </c>
      <c r="R163" s="280">
        <v>0</v>
      </c>
      <c r="S163" s="283">
        <v>0.01</v>
      </c>
      <c r="T163" s="283">
        <v>0</v>
      </c>
      <c r="U163" s="284">
        <v>0</v>
      </c>
      <c r="V163" s="283">
        <v>0</v>
      </c>
      <c r="W163" s="282">
        <v>0</v>
      </c>
      <c r="X163" s="306" t="s">
        <v>585</v>
      </c>
      <c r="Y163" s="306" t="s">
        <v>566</v>
      </c>
      <c r="Z163" s="285" t="s">
        <v>566</v>
      </c>
    </row>
    <row r="164" spans="1:26" ht="24.75" customHeight="1">
      <c r="A164" s="189"/>
      <c r="B164" s="202"/>
      <c r="C164" s="191" t="s">
        <v>589</v>
      </c>
      <c r="D164" s="192"/>
      <c r="E164" s="203"/>
      <c r="F164" s="204" t="s">
        <v>582</v>
      </c>
      <c r="G164" s="195"/>
      <c r="H164" s="260" t="s">
        <v>590</v>
      </c>
      <c r="I164" s="197">
        <v>99.9</v>
      </c>
      <c r="J164" s="197">
        <v>0</v>
      </c>
      <c r="K164" s="197">
        <v>0</v>
      </c>
      <c r="L164" s="197">
        <v>0</v>
      </c>
      <c r="M164" s="197">
        <v>0</v>
      </c>
      <c r="N164" s="201">
        <v>0.01</v>
      </c>
      <c r="O164" s="196">
        <v>4.9</v>
      </c>
      <c r="P164" s="196">
        <v>0</v>
      </c>
      <c r="Q164" s="196">
        <v>0</v>
      </c>
      <c r="R164" s="196">
        <v>0</v>
      </c>
      <c r="S164" s="200">
        <v>0.029</v>
      </c>
      <c r="T164" s="199" t="s">
        <v>546</v>
      </c>
      <c r="U164" s="242">
        <v>0.015</v>
      </c>
      <c r="V164" s="199" t="s">
        <v>546</v>
      </c>
      <c r="W164" s="198">
        <v>0.1</v>
      </c>
      <c r="X164" s="226">
        <v>0.22</v>
      </c>
      <c r="Y164" s="226">
        <v>0</v>
      </c>
      <c r="Z164" s="226" t="s">
        <v>566</v>
      </c>
    </row>
    <row r="165" spans="1:26" ht="15" customHeight="1">
      <c r="A165" s="189"/>
      <c r="B165" s="202"/>
      <c r="C165" s="191" t="s">
        <v>485</v>
      </c>
      <c r="D165" s="192"/>
      <c r="E165" s="203"/>
      <c r="F165" s="204"/>
      <c r="G165" s="195"/>
      <c r="H165" s="196" t="e">
        <f>(H164/H163)*100</f>
        <v>#VALUE!</v>
      </c>
      <c r="I165" s="196">
        <f aca="true" t="shared" si="28" ref="I165:W165">(I164/I163)*100</f>
        <v>100.02002402883461</v>
      </c>
      <c r="J165" s="196" t="e">
        <f t="shared" si="28"/>
        <v>#DIV/0!</v>
      </c>
      <c r="K165" s="196" t="e">
        <f t="shared" si="28"/>
        <v>#DIV/0!</v>
      </c>
      <c r="L165" s="196" t="e">
        <f t="shared" si="28"/>
        <v>#DIV/0!</v>
      </c>
      <c r="M165" s="196" t="e">
        <f t="shared" si="28"/>
        <v>#DIV/0!</v>
      </c>
      <c r="N165" s="196" t="e">
        <f t="shared" si="28"/>
        <v>#DIV/0!</v>
      </c>
      <c r="O165" s="196" t="e">
        <f t="shared" si="28"/>
        <v>#DIV/0!</v>
      </c>
      <c r="P165" s="196" t="e">
        <f t="shared" si="28"/>
        <v>#DIV/0!</v>
      </c>
      <c r="Q165" s="196" t="e">
        <f t="shared" si="28"/>
        <v>#DIV/0!</v>
      </c>
      <c r="R165" s="196" t="e">
        <f t="shared" si="28"/>
        <v>#DIV/0!</v>
      </c>
      <c r="S165" s="196">
        <f t="shared" si="28"/>
        <v>290</v>
      </c>
      <c r="T165" s="196" t="e">
        <f t="shared" si="28"/>
        <v>#VALUE!</v>
      </c>
      <c r="U165" s="196" t="e">
        <f t="shared" si="28"/>
        <v>#DIV/0!</v>
      </c>
      <c r="V165" s="196" t="e">
        <f t="shared" si="28"/>
        <v>#VALUE!</v>
      </c>
      <c r="W165" s="196" t="e">
        <f t="shared" si="28"/>
        <v>#DIV/0!</v>
      </c>
      <c r="X165" s="226"/>
      <c r="Y165" s="226"/>
      <c r="Z165" s="226"/>
    </row>
    <row r="166" spans="2:26" s="25" customFormat="1" ht="11.25">
      <c r="B166" s="21" t="s">
        <v>271</v>
      </c>
      <c r="C166" s="173"/>
      <c r="E166" s="22"/>
      <c r="F166" s="50"/>
      <c r="G166" s="174"/>
      <c r="H166" s="175"/>
      <c r="I166" s="176"/>
      <c r="J166" s="176" t="s">
        <v>237</v>
      </c>
      <c r="K166" s="176" t="s">
        <v>238</v>
      </c>
      <c r="L166" s="177"/>
      <c r="M166" s="176"/>
      <c r="N166" s="176"/>
      <c r="O166" s="175" t="s">
        <v>240</v>
      </c>
      <c r="P166" s="175"/>
      <c r="Q166" s="175"/>
      <c r="R166" s="175"/>
      <c r="S166" s="178" t="s">
        <v>239</v>
      </c>
      <c r="T166" s="178" t="s">
        <v>132</v>
      </c>
      <c r="U166" s="178" t="s">
        <v>116</v>
      </c>
      <c r="V166" s="178"/>
      <c r="W166" s="176"/>
      <c r="X166" s="36"/>
      <c r="Y166" s="36"/>
      <c r="Z166" s="36"/>
    </row>
    <row r="167" spans="2:26" s="25" customFormat="1" ht="11.25">
      <c r="B167" s="27" t="s">
        <v>99</v>
      </c>
      <c r="C167" s="3"/>
      <c r="D167" s="4"/>
      <c r="E167" s="1"/>
      <c r="F167" s="2"/>
      <c r="G167" s="26"/>
      <c r="H167" s="6"/>
      <c r="I167" s="4">
        <v>1</v>
      </c>
      <c r="J167" s="4">
        <v>2</v>
      </c>
      <c r="K167" s="4">
        <v>2</v>
      </c>
      <c r="L167" s="4"/>
      <c r="M167" s="4">
        <v>1</v>
      </c>
      <c r="N167" s="4">
        <v>1</v>
      </c>
      <c r="O167" s="6">
        <v>2</v>
      </c>
      <c r="P167" s="6"/>
      <c r="Q167" s="6">
        <v>1</v>
      </c>
      <c r="R167" s="6">
        <v>1</v>
      </c>
      <c r="S167" s="6">
        <v>2</v>
      </c>
      <c r="T167" s="6">
        <v>2</v>
      </c>
      <c r="U167" s="4">
        <v>2</v>
      </c>
      <c r="V167" s="6">
        <v>1</v>
      </c>
      <c r="W167" s="6">
        <v>1</v>
      </c>
      <c r="X167" s="36"/>
      <c r="Y167" s="36"/>
      <c r="Z167" s="36"/>
    </row>
    <row r="168" spans="1:26" ht="24.75" customHeight="1">
      <c r="A168" s="273" t="s">
        <v>580</v>
      </c>
      <c r="B168" s="317"/>
      <c r="C168" s="318" t="s">
        <v>383</v>
      </c>
      <c r="D168" s="310"/>
      <c r="E168" s="308"/>
      <c r="F168" s="309" t="s">
        <v>377</v>
      </c>
      <c r="G168" s="319"/>
      <c r="H168" s="320" t="s">
        <v>384</v>
      </c>
      <c r="I168" s="310">
        <v>99.58</v>
      </c>
      <c r="J168" s="310">
        <v>0</v>
      </c>
      <c r="K168" s="310">
        <v>0</v>
      </c>
      <c r="L168" s="310">
        <v>0</v>
      </c>
      <c r="M168" s="310">
        <v>0</v>
      </c>
      <c r="N168" s="284">
        <v>0.08</v>
      </c>
      <c r="O168" s="283">
        <v>1</v>
      </c>
      <c r="P168" s="283">
        <v>0</v>
      </c>
      <c r="Q168" s="283">
        <v>0</v>
      </c>
      <c r="R168" s="283">
        <v>0</v>
      </c>
      <c r="S168" s="283">
        <v>0.04</v>
      </c>
      <c r="T168" s="283">
        <v>0</v>
      </c>
      <c r="U168" s="284">
        <v>0</v>
      </c>
      <c r="V168" s="283">
        <v>0</v>
      </c>
      <c r="W168" s="283">
        <v>0.04</v>
      </c>
      <c r="X168" s="285" t="s">
        <v>495</v>
      </c>
      <c r="Y168" s="285" t="s">
        <v>495</v>
      </c>
      <c r="Z168" s="285" t="s">
        <v>495</v>
      </c>
    </row>
    <row r="169" spans="1:26" ht="24.75" customHeight="1" hidden="1">
      <c r="A169" s="189"/>
      <c r="B169" s="202"/>
      <c r="C169" s="191" t="s">
        <v>466</v>
      </c>
      <c r="D169" s="192"/>
      <c r="E169" s="203"/>
      <c r="F169" s="204" t="s">
        <v>445</v>
      </c>
      <c r="G169" s="195"/>
      <c r="H169" s="196" t="s">
        <v>467</v>
      </c>
      <c r="I169" s="197">
        <v>6.8</v>
      </c>
      <c r="J169" s="197">
        <v>19.5</v>
      </c>
      <c r="K169" s="197">
        <v>1.7</v>
      </c>
      <c r="L169" s="197">
        <v>42.5</v>
      </c>
      <c r="M169" s="197">
        <v>19.1</v>
      </c>
      <c r="N169" s="197">
        <v>4.4</v>
      </c>
      <c r="O169" s="196" t="s">
        <v>468</v>
      </c>
      <c r="P169" s="196">
        <v>0</v>
      </c>
      <c r="Q169" s="196">
        <v>0</v>
      </c>
      <c r="R169" s="196">
        <v>0</v>
      </c>
      <c r="S169" s="199">
        <v>0.57</v>
      </c>
      <c r="T169" s="199">
        <v>0</v>
      </c>
      <c r="U169" s="201">
        <v>0.11</v>
      </c>
      <c r="V169" s="199">
        <v>0.03</v>
      </c>
      <c r="W169" s="198">
        <v>22</v>
      </c>
      <c r="X169" s="226">
        <v>0.5</v>
      </c>
      <c r="Y169" s="226">
        <v>0.4</v>
      </c>
      <c r="Z169" s="226"/>
    </row>
    <row r="170" spans="1:26" ht="15" customHeight="1" hidden="1">
      <c r="A170" s="189"/>
      <c r="B170" s="202"/>
      <c r="C170" s="191" t="s">
        <v>485</v>
      </c>
      <c r="D170" s="192"/>
      <c r="E170" s="203"/>
      <c r="F170" s="204"/>
      <c r="G170" s="195"/>
      <c r="H170" s="196" t="e">
        <f>(H169/H168)*100</f>
        <v>#VALUE!</v>
      </c>
      <c r="I170" s="196">
        <f aca="true" t="shared" si="29" ref="I170:W170">(I169/I168)*100</f>
        <v>6.828680457923278</v>
      </c>
      <c r="J170" s="196" t="e">
        <f t="shared" si="29"/>
        <v>#DIV/0!</v>
      </c>
      <c r="K170" s="196" t="e">
        <f t="shared" si="29"/>
        <v>#DIV/0!</v>
      </c>
      <c r="L170" s="196" t="e">
        <f t="shared" si="29"/>
        <v>#DIV/0!</v>
      </c>
      <c r="M170" s="196" t="e">
        <f t="shared" si="29"/>
        <v>#DIV/0!</v>
      </c>
      <c r="N170" s="196">
        <f t="shared" si="29"/>
        <v>5500</v>
      </c>
      <c r="O170" s="196" t="e">
        <f t="shared" si="29"/>
        <v>#VALUE!</v>
      </c>
      <c r="P170" s="196" t="e">
        <f t="shared" si="29"/>
        <v>#DIV/0!</v>
      </c>
      <c r="Q170" s="196" t="e">
        <f t="shared" si="29"/>
        <v>#DIV/0!</v>
      </c>
      <c r="R170" s="196" t="e">
        <f t="shared" si="29"/>
        <v>#DIV/0!</v>
      </c>
      <c r="S170" s="196">
        <f t="shared" si="29"/>
        <v>1424.9999999999998</v>
      </c>
      <c r="T170" s="196" t="e">
        <f t="shared" si="29"/>
        <v>#DIV/0!</v>
      </c>
      <c r="U170" s="196" t="e">
        <f t="shared" si="29"/>
        <v>#DIV/0!</v>
      </c>
      <c r="V170" s="196" t="e">
        <f t="shared" si="29"/>
        <v>#DIV/0!</v>
      </c>
      <c r="W170" s="196">
        <f t="shared" si="29"/>
        <v>55000</v>
      </c>
      <c r="X170" s="226"/>
      <c r="Y170" s="226"/>
      <c r="Z170" s="226"/>
    </row>
    <row r="171" spans="2:26" s="25" customFormat="1" ht="11.25">
      <c r="B171" s="21" t="s">
        <v>271</v>
      </c>
      <c r="C171" s="173"/>
      <c r="E171" s="22"/>
      <c r="F171" s="50"/>
      <c r="G171" s="174"/>
      <c r="H171" s="175"/>
      <c r="I171" s="176"/>
      <c r="J171" s="176" t="s">
        <v>237</v>
      </c>
      <c r="K171" s="176" t="s">
        <v>238</v>
      </c>
      <c r="L171" s="177"/>
      <c r="M171" s="176"/>
      <c r="N171" s="176"/>
      <c r="O171" s="175" t="s">
        <v>240</v>
      </c>
      <c r="P171" s="175"/>
      <c r="Q171" s="175"/>
      <c r="R171" s="175"/>
      <c r="S171" s="178" t="s">
        <v>239</v>
      </c>
      <c r="T171" s="178" t="s">
        <v>132</v>
      </c>
      <c r="U171" s="178" t="s">
        <v>116</v>
      </c>
      <c r="V171" s="178"/>
      <c r="W171" s="176"/>
      <c r="X171" s="36"/>
      <c r="Y171" s="36"/>
      <c r="Z171" s="36"/>
    </row>
    <row r="172" spans="2:26" s="25" customFormat="1" ht="11.25">
      <c r="B172" s="27" t="s">
        <v>99</v>
      </c>
      <c r="C172" s="3"/>
      <c r="D172" s="4"/>
      <c r="E172" s="1"/>
      <c r="F172" s="2"/>
      <c r="G172" s="26"/>
      <c r="H172" s="6"/>
      <c r="I172" s="4">
        <v>1</v>
      </c>
      <c r="J172" s="4">
        <v>2</v>
      </c>
      <c r="K172" s="4">
        <v>2</v>
      </c>
      <c r="L172" s="4"/>
      <c r="M172" s="4">
        <v>1</v>
      </c>
      <c r="N172" s="4">
        <v>1</v>
      </c>
      <c r="O172" s="6">
        <v>2</v>
      </c>
      <c r="P172" s="6"/>
      <c r="Q172" s="6">
        <v>1</v>
      </c>
      <c r="R172" s="6">
        <v>1</v>
      </c>
      <c r="S172" s="6">
        <v>2</v>
      </c>
      <c r="T172" s="6">
        <v>2</v>
      </c>
      <c r="U172" s="4">
        <v>2</v>
      </c>
      <c r="V172" s="6">
        <v>1</v>
      </c>
      <c r="W172" s="6">
        <v>1</v>
      </c>
      <c r="X172" s="36"/>
      <c r="Y172" s="36"/>
      <c r="Z172" s="36"/>
    </row>
    <row r="173" spans="1:26" ht="24.75" customHeight="1">
      <c r="A173" s="273" t="s">
        <v>581</v>
      </c>
      <c r="B173" s="286">
        <v>45130960</v>
      </c>
      <c r="C173" s="275" t="s">
        <v>583</v>
      </c>
      <c r="D173" s="276" t="s">
        <v>104</v>
      </c>
      <c r="E173" s="287"/>
      <c r="F173" s="288" t="s">
        <v>557</v>
      </c>
      <c r="G173" s="279"/>
      <c r="H173" s="320" t="s">
        <v>584</v>
      </c>
      <c r="I173" s="281"/>
      <c r="J173" s="281">
        <v>0</v>
      </c>
      <c r="K173" s="281">
        <v>0</v>
      </c>
      <c r="L173" s="281">
        <v>10.73</v>
      </c>
      <c r="M173" s="281">
        <v>0</v>
      </c>
      <c r="N173" s="284">
        <v>0</v>
      </c>
      <c r="O173" s="280">
        <v>0</v>
      </c>
      <c r="P173" s="280">
        <v>0</v>
      </c>
      <c r="Q173" s="280">
        <v>0</v>
      </c>
      <c r="R173" s="280">
        <v>0</v>
      </c>
      <c r="S173" s="314">
        <v>0.013</v>
      </c>
      <c r="T173" s="283">
        <v>0</v>
      </c>
      <c r="U173" s="284">
        <v>0</v>
      </c>
      <c r="V173" s="283">
        <v>0</v>
      </c>
      <c r="W173" s="282">
        <v>0</v>
      </c>
      <c r="X173" s="306" t="s">
        <v>566</v>
      </c>
      <c r="Y173" s="306" t="s">
        <v>585</v>
      </c>
      <c r="Z173" s="285" t="s">
        <v>586</v>
      </c>
    </row>
    <row r="174" spans="1:26" ht="24.75" customHeight="1" hidden="1">
      <c r="A174" s="189"/>
      <c r="B174" s="202"/>
      <c r="C174" s="191" t="s">
        <v>466</v>
      </c>
      <c r="D174" s="192"/>
      <c r="E174" s="203"/>
      <c r="F174" s="204" t="s">
        <v>445</v>
      </c>
      <c r="G174" s="195"/>
      <c r="H174" s="196" t="s">
        <v>467</v>
      </c>
      <c r="I174" s="197">
        <v>6.8</v>
      </c>
      <c r="J174" s="197">
        <v>19.5</v>
      </c>
      <c r="K174" s="197">
        <v>1.7</v>
      </c>
      <c r="L174" s="197">
        <v>42.5</v>
      </c>
      <c r="M174" s="197">
        <v>19.1</v>
      </c>
      <c r="N174" s="197">
        <v>4.4</v>
      </c>
      <c r="O174" s="196" t="s">
        <v>468</v>
      </c>
      <c r="P174" s="196">
        <v>0</v>
      </c>
      <c r="Q174" s="196">
        <v>0</v>
      </c>
      <c r="R174" s="196">
        <v>0</v>
      </c>
      <c r="S174" s="199">
        <v>0.57</v>
      </c>
      <c r="T174" s="199">
        <v>0</v>
      </c>
      <c r="U174" s="201">
        <v>0.11</v>
      </c>
      <c r="V174" s="199">
        <v>0.03</v>
      </c>
      <c r="W174" s="198">
        <v>22</v>
      </c>
      <c r="X174" s="226">
        <v>0.5</v>
      </c>
      <c r="Y174" s="226">
        <v>0.4</v>
      </c>
      <c r="Z174" s="226"/>
    </row>
    <row r="175" spans="1:26" ht="15" customHeight="1" hidden="1">
      <c r="A175" s="189"/>
      <c r="B175" s="202"/>
      <c r="C175" s="191" t="s">
        <v>485</v>
      </c>
      <c r="D175" s="192"/>
      <c r="E175" s="203"/>
      <c r="F175" s="204"/>
      <c r="G175" s="195"/>
      <c r="H175" s="196" t="e">
        <f>(H174/H173)*100</f>
        <v>#VALUE!</v>
      </c>
      <c r="I175" s="196" t="e">
        <f aca="true" t="shared" si="30" ref="I175:W175">(I174/I173)*100</f>
        <v>#DIV/0!</v>
      </c>
      <c r="J175" s="196" t="e">
        <f t="shared" si="30"/>
        <v>#DIV/0!</v>
      </c>
      <c r="K175" s="196" t="e">
        <f t="shared" si="30"/>
        <v>#DIV/0!</v>
      </c>
      <c r="L175" s="196">
        <f t="shared" si="30"/>
        <v>396.08574091332713</v>
      </c>
      <c r="M175" s="196" t="e">
        <f t="shared" si="30"/>
        <v>#DIV/0!</v>
      </c>
      <c r="N175" s="196" t="e">
        <f t="shared" si="30"/>
        <v>#DIV/0!</v>
      </c>
      <c r="O175" s="196" t="e">
        <f t="shared" si="30"/>
        <v>#VALUE!</v>
      </c>
      <c r="P175" s="196" t="e">
        <f t="shared" si="30"/>
        <v>#DIV/0!</v>
      </c>
      <c r="Q175" s="196" t="e">
        <f t="shared" si="30"/>
        <v>#DIV/0!</v>
      </c>
      <c r="R175" s="196" t="e">
        <f t="shared" si="30"/>
        <v>#DIV/0!</v>
      </c>
      <c r="S175" s="196">
        <f t="shared" si="30"/>
        <v>4384.615384615385</v>
      </c>
      <c r="T175" s="196" t="e">
        <f t="shared" si="30"/>
        <v>#DIV/0!</v>
      </c>
      <c r="U175" s="196" t="e">
        <f t="shared" si="30"/>
        <v>#DIV/0!</v>
      </c>
      <c r="V175" s="196" t="e">
        <f t="shared" si="30"/>
        <v>#DIV/0!</v>
      </c>
      <c r="W175" s="196" t="e">
        <f t="shared" si="30"/>
        <v>#DIV/0!</v>
      </c>
      <c r="X175" s="226"/>
      <c r="Y175" s="226"/>
      <c r="Z175" s="226"/>
    </row>
    <row r="176" spans="2:26" s="25" customFormat="1" ht="11.25">
      <c r="B176" s="21" t="s">
        <v>271</v>
      </c>
      <c r="C176" s="173"/>
      <c r="E176" s="22"/>
      <c r="F176" s="50"/>
      <c r="G176" s="174"/>
      <c r="H176" s="175"/>
      <c r="I176" s="176"/>
      <c r="J176" s="176" t="s">
        <v>237</v>
      </c>
      <c r="K176" s="176" t="s">
        <v>238</v>
      </c>
      <c r="L176" s="177"/>
      <c r="M176" s="176"/>
      <c r="N176" s="176"/>
      <c r="O176" s="175" t="s">
        <v>240</v>
      </c>
      <c r="P176" s="175"/>
      <c r="Q176" s="175"/>
      <c r="R176" s="175"/>
      <c r="S176" s="178" t="s">
        <v>239</v>
      </c>
      <c r="T176" s="178" t="s">
        <v>132</v>
      </c>
      <c r="U176" s="178" t="s">
        <v>116</v>
      </c>
      <c r="V176" s="178"/>
      <c r="W176" s="176"/>
      <c r="X176" s="36"/>
      <c r="Y176" s="36"/>
      <c r="Z176" s="36"/>
    </row>
    <row r="177" spans="2:26" s="25" customFormat="1" ht="11.25">
      <c r="B177" s="27" t="s">
        <v>99</v>
      </c>
      <c r="C177" s="3"/>
      <c r="D177" s="4"/>
      <c r="E177" s="1"/>
      <c r="F177" s="2"/>
      <c r="G177" s="26"/>
      <c r="H177" s="6"/>
      <c r="I177" s="4">
        <v>1</v>
      </c>
      <c r="J177" s="4">
        <v>2</v>
      </c>
      <c r="K177" s="4">
        <v>2</v>
      </c>
      <c r="L177" s="4"/>
      <c r="M177" s="4">
        <v>1</v>
      </c>
      <c r="N177" s="4">
        <v>1</v>
      </c>
      <c r="O177" s="6">
        <v>2</v>
      </c>
      <c r="P177" s="6"/>
      <c r="Q177" s="6">
        <v>1</v>
      </c>
      <c r="R177" s="6">
        <v>1</v>
      </c>
      <c r="S177" s="6">
        <v>2</v>
      </c>
      <c r="T177" s="6">
        <v>2</v>
      </c>
      <c r="U177" s="4">
        <v>2</v>
      </c>
      <c r="V177" s="6">
        <v>1</v>
      </c>
      <c r="W177" s="6">
        <v>1</v>
      </c>
      <c r="X177" s="36"/>
      <c r="Y177" s="36"/>
      <c r="Z177" s="36"/>
    </row>
    <row r="178" spans="1:26" s="36" customFormat="1" ht="24.75" customHeight="1">
      <c r="A178" s="273" t="s">
        <v>382</v>
      </c>
      <c r="B178" s="317"/>
      <c r="C178" s="318" t="s">
        <v>595</v>
      </c>
      <c r="D178" s="310"/>
      <c r="E178" s="308"/>
      <c r="F178" s="309" t="s">
        <v>657</v>
      </c>
      <c r="G178" s="319"/>
      <c r="H178" s="320" t="s">
        <v>596</v>
      </c>
      <c r="I178" s="310">
        <v>74.44</v>
      </c>
      <c r="J178" s="284">
        <v>0.46</v>
      </c>
      <c r="K178" s="284">
        <v>0.12</v>
      </c>
      <c r="L178" s="284">
        <v>22.82</v>
      </c>
      <c r="M178" s="284">
        <v>1.31</v>
      </c>
      <c r="N178" s="284">
        <v>1.067</v>
      </c>
      <c r="O178" s="283" t="s">
        <v>585</v>
      </c>
      <c r="P178" s="283">
        <v>1.159</v>
      </c>
      <c r="Q178" s="283">
        <v>0</v>
      </c>
      <c r="R178" s="283">
        <v>0</v>
      </c>
      <c r="S178" s="283">
        <v>0.7</v>
      </c>
      <c r="T178" s="283">
        <v>0.07</v>
      </c>
      <c r="U178" s="284">
        <v>0.01</v>
      </c>
      <c r="V178" s="314">
        <v>0.003</v>
      </c>
      <c r="W178" s="283">
        <v>0.41</v>
      </c>
      <c r="X178" s="285" t="s">
        <v>585</v>
      </c>
      <c r="Y178" s="285" t="s">
        <v>585</v>
      </c>
      <c r="Z178" s="285" t="s">
        <v>585</v>
      </c>
    </row>
    <row r="179" spans="1:26" ht="24.75" customHeight="1">
      <c r="A179" s="273" t="s">
        <v>314</v>
      </c>
      <c r="B179" s="286" t="s">
        <v>244</v>
      </c>
      <c r="C179" s="275" t="s">
        <v>122</v>
      </c>
      <c r="D179" s="276" t="s">
        <v>53</v>
      </c>
      <c r="E179" s="287"/>
      <c r="F179" s="288" t="s">
        <v>230</v>
      </c>
      <c r="G179" s="279">
        <v>1</v>
      </c>
      <c r="H179" s="280" t="s">
        <v>103</v>
      </c>
      <c r="I179" s="281">
        <v>93.9</v>
      </c>
      <c r="J179" s="281">
        <v>0.3</v>
      </c>
      <c r="K179" s="310">
        <v>0</v>
      </c>
      <c r="L179" s="281">
        <v>2</v>
      </c>
      <c r="M179" s="310">
        <v>0</v>
      </c>
      <c r="N179" s="281">
        <v>0.1</v>
      </c>
      <c r="O179" s="280">
        <v>5</v>
      </c>
      <c r="P179" s="280">
        <v>0</v>
      </c>
      <c r="Q179" s="305">
        <v>0.02</v>
      </c>
      <c r="R179" s="280">
        <v>0</v>
      </c>
      <c r="S179" s="283">
        <v>0.01</v>
      </c>
      <c r="T179" s="283" t="s">
        <v>260</v>
      </c>
      <c r="U179" s="284">
        <v>0.03</v>
      </c>
      <c r="V179" s="283">
        <v>0.07</v>
      </c>
      <c r="W179" s="282">
        <v>0.68</v>
      </c>
      <c r="X179" s="306">
        <v>4.1</v>
      </c>
      <c r="Y179" s="306">
        <v>0.065</v>
      </c>
      <c r="Z179" s="285" t="s">
        <v>496</v>
      </c>
    </row>
    <row r="180" spans="1:26" ht="24.75" customHeight="1" hidden="1">
      <c r="A180" s="189"/>
      <c r="B180" s="202"/>
      <c r="C180" s="191" t="s">
        <v>469</v>
      </c>
      <c r="D180" s="192"/>
      <c r="E180" s="203"/>
      <c r="F180" s="204" t="s">
        <v>448</v>
      </c>
      <c r="G180" s="195"/>
      <c r="H180" s="196" t="s">
        <v>470</v>
      </c>
      <c r="I180" s="197">
        <v>93.5</v>
      </c>
      <c r="J180" s="197">
        <v>0.3</v>
      </c>
      <c r="K180" s="225">
        <v>0</v>
      </c>
      <c r="L180" s="197">
        <v>2.4</v>
      </c>
      <c r="M180" s="225">
        <v>0</v>
      </c>
      <c r="N180" s="201">
        <v>0.03</v>
      </c>
      <c r="O180" s="198">
        <v>2.6</v>
      </c>
      <c r="P180" s="196">
        <v>0</v>
      </c>
      <c r="Q180" s="221">
        <v>0.02</v>
      </c>
      <c r="R180" s="196">
        <v>0</v>
      </c>
      <c r="S180" s="200">
        <v>0.007</v>
      </c>
      <c r="T180" s="199">
        <v>0</v>
      </c>
      <c r="U180" s="201">
        <v>0.03</v>
      </c>
      <c r="V180" s="199">
        <v>0.04</v>
      </c>
      <c r="W180" s="198">
        <v>0.3</v>
      </c>
      <c r="X180" s="226">
        <v>4.1</v>
      </c>
      <c r="Y180" s="226">
        <v>0.065</v>
      </c>
      <c r="Z180" s="226"/>
    </row>
    <row r="181" spans="1:26" ht="15" customHeight="1" hidden="1">
      <c r="A181" s="189"/>
      <c r="B181" s="202"/>
      <c r="C181" s="191" t="s">
        <v>486</v>
      </c>
      <c r="D181" s="192"/>
      <c r="E181" s="203"/>
      <c r="F181" s="204"/>
      <c r="G181" s="195"/>
      <c r="H181" s="196" t="e">
        <f>(H180/H179)*100</f>
        <v>#VALUE!</v>
      </c>
      <c r="I181" s="196">
        <f aca="true" t="shared" si="31" ref="I181:W181">(I180/I179)*100</f>
        <v>99.57401490947817</v>
      </c>
      <c r="J181" s="196">
        <f t="shared" si="31"/>
        <v>100</v>
      </c>
      <c r="K181" s="196" t="e">
        <f t="shared" si="31"/>
        <v>#DIV/0!</v>
      </c>
      <c r="L181" s="196">
        <f t="shared" si="31"/>
        <v>120</v>
      </c>
      <c r="M181" s="196" t="e">
        <f t="shared" si="31"/>
        <v>#DIV/0!</v>
      </c>
      <c r="N181" s="196">
        <f t="shared" si="31"/>
        <v>30</v>
      </c>
      <c r="O181" s="196">
        <f t="shared" si="31"/>
        <v>52</v>
      </c>
      <c r="P181" s="196" t="e">
        <f t="shared" si="31"/>
        <v>#DIV/0!</v>
      </c>
      <c r="Q181" s="196">
        <f t="shared" si="31"/>
        <v>100</v>
      </c>
      <c r="R181" s="196" t="e">
        <f t="shared" si="31"/>
        <v>#DIV/0!</v>
      </c>
      <c r="S181" s="196">
        <f t="shared" si="31"/>
        <v>70</v>
      </c>
      <c r="T181" s="196" t="e">
        <f t="shared" si="31"/>
        <v>#VALUE!</v>
      </c>
      <c r="U181" s="196">
        <f t="shared" si="31"/>
        <v>100</v>
      </c>
      <c r="V181" s="196">
        <f t="shared" si="31"/>
        <v>57.14285714285714</v>
      </c>
      <c r="W181" s="196">
        <f t="shared" si="31"/>
        <v>44.11764705882352</v>
      </c>
      <c r="X181" s="226"/>
      <c r="Y181" s="226"/>
      <c r="Z181" s="226"/>
    </row>
    <row r="182" spans="2:26" s="25" customFormat="1" ht="11.25">
      <c r="B182" s="2" t="s">
        <v>99</v>
      </c>
      <c r="C182" s="3"/>
      <c r="D182" s="4"/>
      <c r="E182" s="1"/>
      <c r="F182" s="2"/>
      <c r="G182" s="26"/>
      <c r="H182" s="6"/>
      <c r="I182" s="4">
        <v>1</v>
      </c>
      <c r="J182" s="4">
        <v>1</v>
      </c>
      <c r="K182" s="4">
        <v>1</v>
      </c>
      <c r="L182" s="4"/>
      <c r="M182" s="4">
        <v>1</v>
      </c>
      <c r="N182" s="4">
        <v>1</v>
      </c>
      <c r="O182" s="6">
        <v>1</v>
      </c>
      <c r="P182" s="6"/>
      <c r="Q182" s="6">
        <v>1</v>
      </c>
      <c r="R182" s="6">
        <v>1</v>
      </c>
      <c r="S182" s="6">
        <v>1</v>
      </c>
      <c r="T182" s="6">
        <v>1</v>
      </c>
      <c r="U182" s="4">
        <v>1</v>
      </c>
      <c r="V182" s="6">
        <v>1</v>
      </c>
      <c r="W182" s="6">
        <v>1</v>
      </c>
      <c r="X182" s="36"/>
      <c r="Y182" s="36"/>
      <c r="Z182" s="36"/>
    </row>
    <row r="183" spans="1:26" s="36" customFormat="1" ht="24.75" customHeight="1">
      <c r="A183" s="273" t="s">
        <v>380</v>
      </c>
      <c r="B183" s="309"/>
      <c r="C183" s="318" t="s">
        <v>379</v>
      </c>
      <c r="D183" s="310"/>
      <c r="E183" s="308"/>
      <c r="F183" s="309" t="s">
        <v>377</v>
      </c>
      <c r="G183" s="319"/>
      <c r="H183" s="320" t="s">
        <v>381</v>
      </c>
      <c r="I183" s="281">
        <v>23.2</v>
      </c>
      <c r="J183" s="281">
        <v>8.2</v>
      </c>
      <c r="K183" s="281">
        <v>21</v>
      </c>
      <c r="L183" s="281">
        <v>45.8</v>
      </c>
      <c r="M183" s="281">
        <v>2.6</v>
      </c>
      <c r="N183" s="284">
        <v>2.03</v>
      </c>
      <c r="O183" s="282">
        <v>130</v>
      </c>
      <c r="P183" s="282">
        <v>206</v>
      </c>
      <c r="Q183" s="283">
        <v>0.16</v>
      </c>
      <c r="R183" s="283">
        <v>0</v>
      </c>
      <c r="S183" s="283">
        <v>0.75</v>
      </c>
      <c r="T183" s="314">
        <v>0.388</v>
      </c>
      <c r="U183" s="313">
        <v>0.241</v>
      </c>
      <c r="V183" s="314">
        <v>0.058</v>
      </c>
      <c r="W183" s="314">
        <v>2.188</v>
      </c>
      <c r="X183" s="306">
        <v>5.9</v>
      </c>
      <c r="Y183" s="285" t="s">
        <v>496</v>
      </c>
      <c r="Z183" s="285" t="s">
        <v>496</v>
      </c>
    </row>
    <row r="184" spans="1:26" s="36" customFormat="1" ht="24.75" customHeight="1" hidden="1">
      <c r="A184" s="227"/>
      <c r="B184" s="245"/>
      <c r="C184" s="246" t="s">
        <v>471</v>
      </c>
      <c r="D184" s="247"/>
      <c r="E184" s="248"/>
      <c r="F184" s="245" t="s">
        <v>448</v>
      </c>
      <c r="G184" s="249"/>
      <c r="H184" s="250" t="s">
        <v>472</v>
      </c>
      <c r="I184" s="235">
        <v>22.8</v>
      </c>
      <c r="J184" s="235" t="s">
        <v>473</v>
      </c>
      <c r="K184" s="235">
        <v>23.1</v>
      </c>
      <c r="L184" s="235">
        <v>41.9</v>
      </c>
      <c r="M184" s="235">
        <v>2.5</v>
      </c>
      <c r="N184" s="236">
        <v>0.98</v>
      </c>
      <c r="O184" s="237">
        <v>56</v>
      </c>
      <c r="P184" s="237">
        <v>257</v>
      </c>
      <c r="Q184" s="238">
        <v>0</v>
      </c>
      <c r="R184" s="238">
        <v>1.5</v>
      </c>
      <c r="S184" s="240">
        <v>0.524</v>
      </c>
      <c r="T184" s="240">
        <v>0.132</v>
      </c>
      <c r="U184" s="239">
        <v>0.11</v>
      </c>
      <c r="V184" s="240">
        <v>0.051</v>
      </c>
      <c r="W184" s="251">
        <v>0.55</v>
      </c>
      <c r="X184" s="226">
        <v>5.9</v>
      </c>
      <c r="Y184" s="226"/>
      <c r="Z184" s="226"/>
    </row>
    <row r="185" spans="1:26" s="36" customFormat="1" ht="15" customHeight="1" hidden="1">
      <c r="A185" s="227"/>
      <c r="B185" s="245"/>
      <c r="C185" s="246" t="s">
        <v>486</v>
      </c>
      <c r="D185" s="247"/>
      <c r="E185" s="248"/>
      <c r="F185" s="245"/>
      <c r="G185" s="249"/>
      <c r="H185" s="250" t="e">
        <f>(H184/H183)*100</f>
        <v>#VALUE!</v>
      </c>
      <c r="I185" s="250">
        <f aca="true" t="shared" si="32" ref="I185:W185">(I184/I183)*100</f>
        <v>98.27586206896552</v>
      </c>
      <c r="J185" s="250" t="e">
        <f t="shared" si="32"/>
        <v>#VALUE!</v>
      </c>
      <c r="K185" s="250">
        <f t="shared" si="32"/>
        <v>110.00000000000001</v>
      </c>
      <c r="L185" s="250">
        <f t="shared" si="32"/>
        <v>91.48471615720524</v>
      </c>
      <c r="M185" s="250">
        <f t="shared" si="32"/>
        <v>96.15384615384615</v>
      </c>
      <c r="N185" s="250">
        <f t="shared" si="32"/>
        <v>48.275862068965516</v>
      </c>
      <c r="O185" s="250">
        <f t="shared" si="32"/>
        <v>43.07692307692308</v>
      </c>
      <c r="P185" s="250">
        <f t="shared" si="32"/>
        <v>124.75728155339804</v>
      </c>
      <c r="Q185" s="250">
        <f t="shared" si="32"/>
        <v>0</v>
      </c>
      <c r="R185" s="250" t="e">
        <f t="shared" si="32"/>
        <v>#DIV/0!</v>
      </c>
      <c r="S185" s="250">
        <f t="shared" si="32"/>
        <v>69.86666666666666</v>
      </c>
      <c r="T185" s="250">
        <f t="shared" si="32"/>
        <v>34.02061855670103</v>
      </c>
      <c r="U185" s="250">
        <f t="shared" si="32"/>
        <v>45.643153526970956</v>
      </c>
      <c r="V185" s="250">
        <f t="shared" si="32"/>
        <v>87.9310344827586</v>
      </c>
      <c r="W185" s="250">
        <f t="shared" si="32"/>
        <v>25.13711151736746</v>
      </c>
      <c r="X185" s="226"/>
      <c r="Y185" s="226"/>
      <c r="Z185" s="226"/>
    </row>
    <row r="186" spans="1:26" s="36" customFormat="1" ht="24.75" customHeight="1">
      <c r="A186" s="273" t="s">
        <v>403</v>
      </c>
      <c r="B186" s="309"/>
      <c r="C186" s="318" t="s">
        <v>404</v>
      </c>
      <c r="D186" s="310"/>
      <c r="E186" s="308"/>
      <c r="F186" s="309" t="s">
        <v>405</v>
      </c>
      <c r="G186" s="319"/>
      <c r="H186" s="320" t="s">
        <v>406</v>
      </c>
      <c r="I186" s="281">
        <v>11</v>
      </c>
      <c r="J186" s="284">
        <v>7.14</v>
      </c>
      <c r="K186" s="284">
        <v>7.14</v>
      </c>
      <c r="L186" s="284">
        <v>72.81</v>
      </c>
      <c r="M186" s="284">
        <v>7.1</v>
      </c>
      <c r="N186" s="284">
        <v>0</v>
      </c>
      <c r="O186" s="283">
        <v>24</v>
      </c>
      <c r="P186" s="283">
        <v>0</v>
      </c>
      <c r="Q186" s="283">
        <v>0</v>
      </c>
      <c r="R186" s="283">
        <v>0</v>
      </c>
      <c r="S186" s="283">
        <v>0.65</v>
      </c>
      <c r="T186" s="314">
        <v>0.111</v>
      </c>
      <c r="U186" s="313">
        <v>0.037</v>
      </c>
      <c r="V186" s="314">
        <v>0.041</v>
      </c>
      <c r="W186" s="314">
        <v>1.154</v>
      </c>
      <c r="X186" s="285" t="s">
        <v>496</v>
      </c>
      <c r="Y186" s="285" t="s">
        <v>496</v>
      </c>
      <c r="Z186" s="285" t="s">
        <v>496</v>
      </c>
    </row>
    <row r="187" spans="1:26" s="36" customFormat="1" ht="24.75" customHeight="1" hidden="1">
      <c r="A187" s="227"/>
      <c r="B187" s="245"/>
      <c r="C187" s="246"/>
      <c r="D187" s="247"/>
      <c r="E187" s="248"/>
      <c r="F187" s="245" t="s">
        <v>493</v>
      </c>
      <c r="G187" s="249"/>
      <c r="H187" s="250"/>
      <c r="I187" s="235"/>
      <c r="J187" s="236"/>
      <c r="K187" s="236"/>
      <c r="L187" s="236"/>
      <c r="M187" s="236"/>
      <c r="N187" s="236"/>
      <c r="O187" s="238"/>
      <c r="P187" s="238"/>
      <c r="Q187" s="238"/>
      <c r="R187" s="238"/>
      <c r="S187" s="238"/>
      <c r="T187" s="240"/>
      <c r="U187" s="239"/>
      <c r="V187" s="240"/>
      <c r="W187" s="251"/>
      <c r="X187" s="226"/>
      <c r="Y187" s="226"/>
      <c r="Z187" s="226"/>
    </row>
    <row r="188" spans="1:26" ht="24.75" customHeight="1">
      <c r="A188" s="273" t="s">
        <v>317</v>
      </c>
      <c r="B188" s="286" t="s">
        <v>34</v>
      </c>
      <c r="C188" s="275" t="s">
        <v>84</v>
      </c>
      <c r="D188" s="276" t="s">
        <v>105</v>
      </c>
      <c r="E188" s="287"/>
      <c r="F188" s="288" t="s">
        <v>85</v>
      </c>
      <c r="G188" s="279">
        <v>1</v>
      </c>
      <c r="H188" s="280" t="s">
        <v>86</v>
      </c>
      <c r="I188" s="281">
        <v>85.3</v>
      </c>
      <c r="J188" s="281">
        <v>3.8</v>
      </c>
      <c r="K188" s="281">
        <v>3.4</v>
      </c>
      <c r="L188" s="281">
        <v>6.8</v>
      </c>
      <c r="M188" s="310">
        <v>0</v>
      </c>
      <c r="N188" s="284">
        <v>0.1</v>
      </c>
      <c r="O188" s="280">
        <v>12</v>
      </c>
      <c r="P188" s="282">
        <v>30</v>
      </c>
      <c r="Q188" s="282">
        <v>0.3</v>
      </c>
      <c r="R188" s="282">
        <v>0.1</v>
      </c>
      <c r="S188" s="283">
        <v>0.58</v>
      </c>
      <c r="T188" s="283">
        <v>0.04</v>
      </c>
      <c r="U188" s="284">
        <v>0.2</v>
      </c>
      <c r="V188" s="314">
        <v>0.04</v>
      </c>
      <c r="W188" s="282">
        <v>0.13</v>
      </c>
      <c r="X188" s="306">
        <v>12</v>
      </c>
      <c r="Y188" s="306">
        <v>0.28</v>
      </c>
      <c r="Z188" s="306">
        <v>1.8</v>
      </c>
    </row>
    <row r="189" spans="1:26" ht="24.75" customHeight="1" hidden="1">
      <c r="A189" s="189"/>
      <c r="B189" s="202"/>
      <c r="C189" s="191" t="s">
        <v>474</v>
      </c>
      <c r="D189" s="192"/>
      <c r="E189" s="203"/>
      <c r="F189" s="204" t="s">
        <v>445</v>
      </c>
      <c r="G189" s="195"/>
      <c r="H189" s="196" t="s">
        <v>475</v>
      </c>
      <c r="I189" s="197">
        <v>87.8</v>
      </c>
      <c r="J189" s="197">
        <v>3.8</v>
      </c>
      <c r="K189" s="197">
        <v>3.6</v>
      </c>
      <c r="L189" s="197">
        <v>4</v>
      </c>
      <c r="M189" s="225">
        <v>0</v>
      </c>
      <c r="N189" s="201">
        <v>0.053</v>
      </c>
      <c r="O189" s="196" t="s">
        <v>476</v>
      </c>
      <c r="P189" s="198">
        <v>29.9</v>
      </c>
      <c r="Q189" s="199">
        <v>0.22</v>
      </c>
      <c r="R189" s="198">
        <v>0.1</v>
      </c>
      <c r="S189" s="200">
        <v>0.491</v>
      </c>
      <c r="T189" s="200">
        <v>0.041</v>
      </c>
      <c r="U189" s="242">
        <v>0.174</v>
      </c>
      <c r="V189" s="200">
        <v>0.042</v>
      </c>
      <c r="W189" s="198">
        <v>0.1</v>
      </c>
      <c r="X189" s="226">
        <v>12</v>
      </c>
      <c r="Y189" s="226">
        <v>0.28</v>
      </c>
      <c r="Z189" s="226">
        <v>1.8</v>
      </c>
    </row>
    <row r="190" spans="1:26" ht="15" customHeight="1" hidden="1">
      <c r="A190" s="189"/>
      <c r="B190" s="202"/>
      <c r="C190" s="191" t="s">
        <v>488</v>
      </c>
      <c r="D190" s="192"/>
      <c r="E190" s="203"/>
      <c r="F190" s="204"/>
      <c r="G190" s="195"/>
      <c r="H190" s="196" t="e">
        <f>(H189/H188)*100</f>
        <v>#VALUE!</v>
      </c>
      <c r="I190" s="196">
        <f aca="true" t="shared" si="33" ref="I190:W190">(I189/I188)*100</f>
        <v>102.93083235638922</v>
      </c>
      <c r="J190" s="196">
        <f t="shared" si="33"/>
        <v>100</v>
      </c>
      <c r="K190" s="196">
        <f t="shared" si="33"/>
        <v>105.88235294117648</v>
      </c>
      <c r="L190" s="196">
        <f t="shared" si="33"/>
        <v>58.82352941176471</v>
      </c>
      <c r="M190" s="196" t="e">
        <f t="shared" si="33"/>
        <v>#DIV/0!</v>
      </c>
      <c r="N190" s="196">
        <f t="shared" si="33"/>
        <v>52.99999999999999</v>
      </c>
      <c r="O190" s="196" t="e">
        <f t="shared" si="33"/>
        <v>#VALUE!</v>
      </c>
      <c r="P190" s="196">
        <f t="shared" si="33"/>
        <v>99.66666666666666</v>
      </c>
      <c r="Q190" s="196">
        <f t="shared" si="33"/>
        <v>73.33333333333334</v>
      </c>
      <c r="R190" s="196">
        <f t="shared" si="33"/>
        <v>100</v>
      </c>
      <c r="S190" s="196">
        <f t="shared" si="33"/>
        <v>84.65517241379311</v>
      </c>
      <c r="T190" s="196">
        <f t="shared" si="33"/>
        <v>102.49999999999999</v>
      </c>
      <c r="U190" s="196">
        <f t="shared" si="33"/>
        <v>86.99999999999999</v>
      </c>
      <c r="V190" s="196">
        <f t="shared" si="33"/>
        <v>105</v>
      </c>
      <c r="W190" s="196">
        <f t="shared" si="33"/>
        <v>76.92307692307693</v>
      </c>
      <c r="X190" s="226"/>
      <c r="Y190" s="226"/>
      <c r="Z190" s="226"/>
    </row>
    <row r="191" spans="2:26" s="25" customFormat="1" ht="11.25" customHeight="1">
      <c r="B191" s="21" t="s">
        <v>271</v>
      </c>
      <c r="C191" s="9"/>
      <c r="D191" s="10"/>
      <c r="E191" s="22"/>
      <c r="F191" s="50"/>
      <c r="G191" s="23"/>
      <c r="H191" s="6"/>
      <c r="I191" s="32">
        <v>3.1</v>
      </c>
      <c r="J191" s="32">
        <v>1.1</v>
      </c>
      <c r="K191" s="32">
        <v>0.2</v>
      </c>
      <c r="L191" s="32"/>
      <c r="M191" s="4">
        <v>0</v>
      </c>
      <c r="N191" s="32">
        <v>0.1</v>
      </c>
      <c r="O191" s="14" t="s">
        <v>166</v>
      </c>
      <c r="P191" s="6"/>
      <c r="Q191" s="6"/>
      <c r="R191" s="31"/>
      <c r="S191" s="24" t="s">
        <v>165</v>
      </c>
      <c r="T191" s="24">
        <v>0.01</v>
      </c>
      <c r="U191" s="14" t="s">
        <v>108</v>
      </c>
      <c r="V191" s="14"/>
      <c r="W191" s="31">
        <v>0.06</v>
      </c>
      <c r="X191" s="36"/>
      <c r="Y191" s="36"/>
      <c r="Z191" s="36"/>
    </row>
    <row r="192" spans="2:26" s="25" customFormat="1" ht="11.25">
      <c r="B192" s="27" t="s">
        <v>99</v>
      </c>
      <c r="C192" s="3"/>
      <c r="D192" s="4"/>
      <c r="E192" s="1"/>
      <c r="F192" s="2"/>
      <c r="G192" s="26"/>
      <c r="H192" s="6"/>
      <c r="I192" s="4">
        <v>3</v>
      </c>
      <c r="J192" s="4">
        <v>7</v>
      </c>
      <c r="K192" s="4">
        <v>5</v>
      </c>
      <c r="L192" s="4"/>
      <c r="M192" s="4">
        <v>3</v>
      </c>
      <c r="N192" s="4">
        <v>4</v>
      </c>
      <c r="O192" s="6">
        <v>2</v>
      </c>
      <c r="P192" s="6"/>
      <c r="Q192" s="6">
        <v>1</v>
      </c>
      <c r="R192" s="6">
        <v>1</v>
      </c>
      <c r="S192" s="6">
        <v>2</v>
      </c>
      <c r="T192" s="6">
        <v>4</v>
      </c>
      <c r="U192" s="4">
        <v>4</v>
      </c>
      <c r="V192" s="6">
        <v>1</v>
      </c>
      <c r="W192" s="6">
        <v>3</v>
      </c>
      <c r="X192" s="36"/>
      <c r="Y192" s="36"/>
      <c r="Z192" s="36"/>
    </row>
    <row r="193" spans="1:26" ht="24.75" customHeight="1">
      <c r="A193" s="273" t="s">
        <v>315</v>
      </c>
      <c r="B193" s="286" t="s">
        <v>198</v>
      </c>
      <c r="C193" s="275" t="s">
        <v>228</v>
      </c>
      <c r="D193" s="276" t="s">
        <v>218</v>
      </c>
      <c r="E193" s="287"/>
      <c r="F193" s="288" t="s">
        <v>41</v>
      </c>
      <c r="G193" s="279">
        <v>1</v>
      </c>
      <c r="H193" s="280" t="s">
        <v>146</v>
      </c>
      <c r="I193" s="281">
        <v>3.7</v>
      </c>
      <c r="J193" s="281">
        <v>25.9</v>
      </c>
      <c r="K193" s="281">
        <v>26.566666666666666</v>
      </c>
      <c r="L193" s="281">
        <v>37.9</v>
      </c>
      <c r="M193" s="310">
        <v>0</v>
      </c>
      <c r="N193" s="281">
        <v>0.7333333333333334</v>
      </c>
      <c r="O193" s="280">
        <v>39</v>
      </c>
      <c r="P193" s="280">
        <v>228</v>
      </c>
      <c r="Q193" s="282">
        <v>3.27</v>
      </c>
      <c r="R193" s="282">
        <v>1.2</v>
      </c>
      <c r="S193" s="283">
        <v>3.51</v>
      </c>
      <c r="T193" s="283">
        <v>0.3</v>
      </c>
      <c r="U193" s="284">
        <v>1.32</v>
      </c>
      <c r="V193" s="283">
        <v>0.25</v>
      </c>
      <c r="W193" s="283">
        <v>0.71</v>
      </c>
      <c r="X193" s="306">
        <v>115</v>
      </c>
      <c r="Y193" s="306">
        <v>3.6</v>
      </c>
      <c r="Z193" s="306">
        <v>10</v>
      </c>
    </row>
    <row r="194" spans="1:26" ht="24.75" customHeight="1" hidden="1">
      <c r="A194" s="189"/>
      <c r="B194" s="202"/>
      <c r="C194" s="191" t="s">
        <v>477</v>
      </c>
      <c r="D194" s="192"/>
      <c r="E194" s="203"/>
      <c r="F194" s="204" t="s">
        <v>448</v>
      </c>
      <c r="G194" s="195"/>
      <c r="H194" s="196" t="s">
        <v>478</v>
      </c>
      <c r="I194" s="197">
        <v>3.7</v>
      </c>
      <c r="J194" s="197">
        <v>23.9</v>
      </c>
      <c r="K194" s="197">
        <v>26.1</v>
      </c>
      <c r="L194" s="197">
        <v>40.6</v>
      </c>
      <c r="M194" s="225">
        <v>0</v>
      </c>
      <c r="N194" s="242">
        <v>0.206</v>
      </c>
      <c r="O194" s="196" t="s">
        <v>479</v>
      </c>
      <c r="P194" s="196">
        <v>1192</v>
      </c>
      <c r="Q194" s="198">
        <v>2.3</v>
      </c>
      <c r="R194" s="198">
        <v>1.2</v>
      </c>
      <c r="S194" s="199">
        <v>2.8</v>
      </c>
      <c r="T194" s="200">
        <v>0.335</v>
      </c>
      <c r="U194" s="201">
        <v>1.21</v>
      </c>
      <c r="V194" s="200">
        <v>0.405</v>
      </c>
      <c r="W194" s="200">
        <v>0.646</v>
      </c>
      <c r="X194" s="226">
        <v>115</v>
      </c>
      <c r="Y194" s="226">
        <v>3.6</v>
      </c>
      <c r="Z194" s="226">
        <v>10</v>
      </c>
    </row>
    <row r="195" spans="1:26" ht="15" customHeight="1" hidden="1">
      <c r="A195" s="189"/>
      <c r="B195" s="202"/>
      <c r="C195" s="191" t="s">
        <v>485</v>
      </c>
      <c r="D195" s="192"/>
      <c r="E195" s="203"/>
      <c r="F195" s="204"/>
      <c r="G195" s="195"/>
      <c r="H195" s="196" t="e">
        <f>(H194/H193)*100</f>
        <v>#VALUE!</v>
      </c>
      <c r="I195" s="196">
        <f aca="true" t="shared" si="34" ref="I195:W195">(I194/I193)*100</f>
        <v>100</v>
      </c>
      <c r="J195" s="196">
        <f t="shared" si="34"/>
        <v>92.27799227799228</v>
      </c>
      <c r="K195" s="196">
        <f t="shared" si="34"/>
        <v>98.24341279799248</v>
      </c>
      <c r="L195" s="196">
        <f t="shared" si="34"/>
        <v>107.12401055408971</v>
      </c>
      <c r="M195" s="196" t="e">
        <f t="shared" si="34"/>
        <v>#DIV/0!</v>
      </c>
      <c r="N195" s="196">
        <f t="shared" si="34"/>
        <v>28.09090909090909</v>
      </c>
      <c r="O195" s="196" t="e">
        <f t="shared" si="34"/>
        <v>#VALUE!</v>
      </c>
      <c r="P195" s="196">
        <f t="shared" si="34"/>
        <v>522.8070175438597</v>
      </c>
      <c r="Q195" s="196">
        <f t="shared" si="34"/>
        <v>70.33639143730886</v>
      </c>
      <c r="R195" s="196">
        <f t="shared" si="34"/>
        <v>100</v>
      </c>
      <c r="S195" s="196">
        <f t="shared" si="34"/>
        <v>79.77207977207978</v>
      </c>
      <c r="T195" s="196">
        <f t="shared" si="34"/>
        <v>111.66666666666667</v>
      </c>
      <c r="U195" s="196">
        <f t="shared" si="34"/>
        <v>91.66666666666666</v>
      </c>
      <c r="V195" s="196">
        <f t="shared" si="34"/>
        <v>162</v>
      </c>
      <c r="W195" s="196">
        <f t="shared" si="34"/>
        <v>90.98591549295776</v>
      </c>
      <c r="X195" s="226"/>
      <c r="Y195" s="226"/>
      <c r="Z195" s="226"/>
    </row>
    <row r="196" spans="2:26" s="25" customFormat="1" ht="11.25">
      <c r="B196" s="21" t="s">
        <v>271</v>
      </c>
      <c r="C196" s="9"/>
      <c r="D196" s="10"/>
      <c r="E196" s="22"/>
      <c r="F196" s="50"/>
      <c r="G196" s="23"/>
      <c r="H196" s="6"/>
      <c r="I196" s="32">
        <v>1.1</v>
      </c>
      <c r="J196" s="32">
        <v>1.3</v>
      </c>
      <c r="K196" s="32">
        <v>0.7</v>
      </c>
      <c r="L196" s="32"/>
      <c r="M196" s="4"/>
      <c r="N196" s="32">
        <v>0.05773502691896228</v>
      </c>
      <c r="O196" s="14" t="s">
        <v>169</v>
      </c>
      <c r="P196" s="6"/>
      <c r="Q196" s="6"/>
      <c r="R196" s="31"/>
      <c r="S196" s="14" t="s">
        <v>167</v>
      </c>
      <c r="T196" s="24">
        <v>0.01732050807568782</v>
      </c>
      <c r="U196" s="16">
        <v>0.12</v>
      </c>
      <c r="V196" s="14" t="s">
        <v>168</v>
      </c>
      <c r="W196" s="31">
        <v>0.05773502691896228</v>
      </c>
      <c r="X196" s="36"/>
      <c r="Y196" s="36"/>
      <c r="Z196" s="36"/>
    </row>
    <row r="197" spans="2:26" s="25" customFormat="1" ht="11.25">
      <c r="B197" s="27" t="s">
        <v>99</v>
      </c>
      <c r="C197" s="3"/>
      <c r="D197" s="4"/>
      <c r="E197" s="1"/>
      <c r="F197" s="2"/>
      <c r="G197" s="26"/>
      <c r="H197" s="6"/>
      <c r="I197" s="4">
        <v>4</v>
      </c>
      <c r="J197" s="4">
        <v>4</v>
      </c>
      <c r="K197" s="4">
        <v>4</v>
      </c>
      <c r="L197" s="4"/>
      <c r="M197" s="4">
        <v>1</v>
      </c>
      <c r="N197" s="4">
        <v>4</v>
      </c>
      <c r="O197" s="6">
        <v>2</v>
      </c>
      <c r="P197" s="6"/>
      <c r="Q197" s="6">
        <v>1</v>
      </c>
      <c r="R197" s="6">
        <v>1</v>
      </c>
      <c r="S197" s="6">
        <v>2</v>
      </c>
      <c r="T197" s="6">
        <v>4</v>
      </c>
      <c r="U197" s="4">
        <v>4</v>
      </c>
      <c r="V197" s="6">
        <v>2</v>
      </c>
      <c r="W197" s="6">
        <v>4</v>
      </c>
      <c r="X197" s="36"/>
      <c r="Y197" s="36"/>
      <c r="Z197" s="36"/>
    </row>
    <row r="198" spans="1:26" ht="24.75" customHeight="1">
      <c r="A198" s="273" t="s">
        <v>316</v>
      </c>
      <c r="B198" s="286" t="s">
        <v>40</v>
      </c>
      <c r="C198" s="275" t="s">
        <v>52</v>
      </c>
      <c r="D198" s="306" t="s">
        <v>110</v>
      </c>
      <c r="E198" s="287"/>
      <c r="F198" s="288" t="s">
        <v>140</v>
      </c>
      <c r="G198" s="321">
        <v>1</v>
      </c>
      <c r="H198" s="322" t="s">
        <v>141</v>
      </c>
      <c r="I198" s="323">
        <v>87.7</v>
      </c>
      <c r="J198" s="323">
        <v>3.4</v>
      </c>
      <c r="K198" s="323">
        <v>3.7</v>
      </c>
      <c r="L198" s="323">
        <v>4.4</v>
      </c>
      <c r="M198" s="317">
        <v>0</v>
      </c>
      <c r="N198" s="324">
        <v>0.05</v>
      </c>
      <c r="O198" s="322">
        <v>10</v>
      </c>
      <c r="P198" s="325">
        <v>33</v>
      </c>
      <c r="Q198" s="325">
        <v>0.6</v>
      </c>
      <c r="R198" s="325">
        <v>0.074</v>
      </c>
      <c r="S198" s="326">
        <v>0.39</v>
      </c>
      <c r="T198" s="327">
        <v>0.03783333318432172</v>
      </c>
      <c r="U198" s="328">
        <v>0.18</v>
      </c>
      <c r="V198" s="326">
        <v>0.05</v>
      </c>
      <c r="W198" s="327">
        <v>0.09</v>
      </c>
      <c r="X198" s="306">
        <v>10.7</v>
      </c>
      <c r="Y198" s="306">
        <v>0.356</v>
      </c>
      <c r="Z198" s="306">
        <v>1.56</v>
      </c>
    </row>
    <row r="199" spans="1:26" ht="24.75" customHeight="1" hidden="1">
      <c r="A199" s="189"/>
      <c r="B199" s="202"/>
      <c r="C199" s="191" t="s">
        <v>494</v>
      </c>
      <c r="D199" s="226"/>
      <c r="E199" s="203"/>
      <c r="F199" s="204"/>
      <c r="G199" s="252"/>
      <c r="H199" s="253" t="s">
        <v>480</v>
      </c>
      <c r="I199" s="254">
        <v>87.7</v>
      </c>
      <c r="J199" s="254">
        <v>3.4</v>
      </c>
      <c r="K199" s="254">
        <v>3.5</v>
      </c>
      <c r="L199" s="254">
        <v>4.6</v>
      </c>
      <c r="M199" s="255">
        <v>0</v>
      </c>
      <c r="N199" s="258">
        <v>0.016</v>
      </c>
      <c r="O199" s="253">
        <v>11</v>
      </c>
      <c r="P199" s="256">
        <v>31.7</v>
      </c>
      <c r="Q199" s="257">
        <v>0.446</v>
      </c>
      <c r="R199" s="257">
        <v>0.067</v>
      </c>
      <c r="S199" s="257">
        <v>0.415</v>
      </c>
      <c r="T199" s="257">
        <v>0.041</v>
      </c>
      <c r="U199" s="258">
        <v>0.172</v>
      </c>
      <c r="V199" s="270">
        <v>0.046</v>
      </c>
      <c r="W199" s="257">
        <v>0.087</v>
      </c>
      <c r="X199" s="226">
        <v>10.7</v>
      </c>
      <c r="Y199" s="226">
        <v>0.356</v>
      </c>
      <c r="Z199" s="226">
        <v>1.56</v>
      </c>
    </row>
    <row r="200" spans="1:26" ht="15" customHeight="1" hidden="1">
      <c r="A200" s="189"/>
      <c r="B200" s="202"/>
      <c r="C200" s="191" t="s">
        <v>488</v>
      </c>
      <c r="D200" s="226"/>
      <c r="E200" s="203"/>
      <c r="F200" s="204"/>
      <c r="G200" s="252"/>
      <c r="H200" s="253" t="e">
        <f>(H199/H198)*100</f>
        <v>#VALUE!</v>
      </c>
      <c r="I200" s="253">
        <f aca="true" t="shared" si="35" ref="I200:W200">(I199/I198)*100</f>
        <v>100</v>
      </c>
      <c r="J200" s="253">
        <f t="shared" si="35"/>
        <v>100</v>
      </c>
      <c r="K200" s="253">
        <f t="shared" si="35"/>
        <v>94.5945945945946</v>
      </c>
      <c r="L200" s="253">
        <f t="shared" si="35"/>
        <v>104.54545454545452</v>
      </c>
      <c r="M200" s="253" t="e">
        <f t="shared" si="35"/>
        <v>#DIV/0!</v>
      </c>
      <c r="N200" s="253">
        <f t="shared" si="35"/>
        <v>32</v>
      </c>
      <c r="O200" s="253">
        <f t="shared" si="35"/>
        <v>110.00000000000001</v>
      </c>
      <c r="P200" s="253">
        <f t="shared" si="35"/>
        <v>96.06060606060606</v>
      </c>
      <c r="Q200" s="253">
        <f t="shared" si="35"/>
        <v>74.33333333333334</v>
      </c>
      <c r="R200" s="253">
        <f t="shared" si="35"/>
        <v>90.54054054054055</v>
      </c>
      <c r="S200" s="253">
        <f t="shared" si="35"/>
        <v>106.41025641025641</v>
      </c>
      <c r="T200" s="253">
        <f t="shared" si="35"/>
        <v>108.37004447969328</v>
      </c>
      <c r="U200" s="253">
        <f t="shared" si="35"/>
        <v>95.55555555555554</v>
      </c>
      <c r="V200" s="253">
        <f t="shared" si="35"/>
        <v>92</v>
      </c>
      <c r="W200" s="253">
        <f t="shared" si="35"/>
        <v>96.66666666666667</v>
      </c>
      <c r="X200" s="226"/>
      <c r="Y200" s="226"/>
      <c r="Z200" s="226"/>
    </row>
    <row r="201" spans="1:26" s="25" customFormat="1" ht="12.75">
      <c r="A201" s="57"/>
      <c r="B201" s="21" t="s">
        <v>271</v>
      </c>
      <c r="C201" s="9"/>
      <c r="D201" s="10"/>
      <c r="E201" s="22"/>
      <c r="F201" s="50"/>
      <c r="G201" s="23"/>
      <c r="H201" s="6"/>
      <c r="I201" s="32">
        <v>0.3</v>
      </c>
      <c r="J201" s="32">
        <v>0.2</v>
      </c>
      <c r="K201" s="32">
        <v>0.2</v>
      </c>
      <c r="L201" s="32"/>
      <c r="M201" s="6" t="s">
        <v>42</v>
      </c>
      <c r="N201" s="32">
        <v>0.02</v>
      </c>
      <c r="O201" s="14" t="s">
        <v>142</v>
      </c>
      <c r="P201" s="6"/>
      <c r="Q201" s="14" t="s">
        <v>65</v>
      </c>
      <c r="R201" s="31"/>
      <c r="S201" s="14" t="s">
        <v>43</v>
      </c>
      <c r="T201" s="14" t="s">
        <v>200</v>
      </c>
      <c r="U201" s="14" t="s">
        <v>77</v>
      </c>
      <c r="V201" s="24">
        <v>0.01</v>
      </c>
      <c r="W201" s="24"/>
      <c r="X201" s="36"/>
      <c r="Y201" s="36"/>
      <c r="Z201" s="36"/>
    </row>
    <row r="202" spans="1:26" s="25" customFormat="1" ht="12.75">
      <c r="A202" s="57"/>
      <c r="B202" s="27" t="s">
        <v>99</v>
      </c>
      <c r="C202" s="3"/>
      <c r="D202" s="4"/>
      <c r="E202" s="1"/>
      <c r="F202" s="2"/>
      <c r="G202" s="26"/>
      <c r="H202" s="6"/>
      <c r="I202" s="4">
        <v>4</v>
      </c>
      <c r="J202" s="4">
        <v>4</v>
      </c>
      <c r="K202" s="4">
        <v>4</v>
      </c>
      <c r="L202" s="4"/>
      <c r="M202" s="4">
        <v>2</v>
      </c>
      <c r="N202" s="4">
        <v>3</v>
      </c>
      <c r="O202" s="6">
        <v>2</v>
      </c>
      <c r="P202" s="6"/>
      <c r="Q202" s="6">
        <v>3</v>
      </c>
      <c r="R202" s="6">
        <v>1</v>
      </c>
      <c r="S202" s="6">
        <v>4</v>
      </c>
      <c r="T202" s="6">
        <v>2</v>
      </c>
      <c r="U202" s="4">
        <v>2</v>
      </c>
      <c r="V202" s="6">
        <v>3</v>
      </c>
      <c r="W202" s="6">
        <v>1</v>
      </c>
      <c r="X202" s="36"/>
      <c r="Y202" s="36"/>
      <c r="Z202" s="36"/>
    </row>
    <row r="203" spans="1:26" ht="22.5" hidden="1">
      <c r="A203" s="57"/>
      <c r="B203" s="41" t="s">
        <v>162</v>
      </c>
      <c r="C203" s="5" t="s">
        <v>258</v>
      </c>
      <c r="D203" s="8" t="s">
        <v>242</v>
      </c>
      <c r="E203" s="17"/>
      <c r="F203" s="46" t="s">
        <v>285</v>
      </c>
      <c r="G203" s="18">
        <v>1</v>
      </c>
      <c r="H203" s="20" t="s">
        <v>148</v>
      </c>
      <c r="I203" s="28">
        <v>8.46</v>
      </c>
      <c r="J203" s="28">
        <v>6.09</v>
      </c>
      <c r="K203" s="28">
        <v>8.69</v>
      </c>
      <c r="L203" s="28">
        <v>50.51</v>
      </c>
      <c r="M203" s="28">
        <v>21.6</v>
      </c>
      <c r="N203" s="28">
        <v>7.06</v>
      </c>
      <c r="O203" s="20">
        <v>36</v>
      </c>
      <c r="P203" s="20">
        <v>27</v>
      </c>
      <c r="Q203" s="20">
        <v>0</v>
      </c>
      <c r="R203" s="20">
        <v>0</v>
      </c>
      <c r="S203" s="19">
        <v>1.01</v>
      </c>
      <c r="T203" s="19">
        <v>0.101</v>
      </c>
      <c r="U203" s="30">
        <v>0.063</v>
      </c>
      <c r="V203" s="19">
        <v>0.21</v>
      </c>
      <c r="W203" s="29">
        <v>2.86</v>
      </c>
      <c r="X203" s="36"/>
      <c r="Y203" s="36"/>
      <c r="Z203" s="36"/>
    </row>
    <row r="204" spans="1:26" s="25" customFormat="1" ht="12.75" hidden="1">
      <c r="A204" s="57"/>
      <c r="B204" s="2" t="s">
        <v>99</v>
      </c>
      <c r="C204" s="15"/>
      <c r="D204" s="4"/>
      <c r="E204" s="1"/>
      <c r="F204" s="2"/>
      <c r="G204" s="26"/>
      <c r="H204" s="6"/>
      <c r="I204" s="4">
        <v>1</v>
      </c>
      <c r="J204" s="4">
        <v>1</v>
      </c>
      <c r="K204" s="4">
        <v>1</v>
      </c>
      <c r="L204" s="4"/>
      <c r="M204" s="4">
        <v>1</v>
      </c>
      <c r="N204" s="4">
        <v>1</v>
      </c>
      <c r="O204" s="6">
        <v>1</v>
      </c>
      <c r="P204" s="6"/>
      <c r="Q204" s="6">
        <v>1</v>
      </c>
      <c r="R204" s="6">
        <v>1</v>
      </c>
      <c r="S204" s="6">
        <v>1</v>
      </c>
      <c r="T204" s="6">
        <v>1</v>
      </c>
      <c r="U204" s="4">
        <v>1</v>
      </c>
      <c r="V204" s="6">
        <v>1</v>
      </c>
      <c r="W204" s="6">
        <v>1</v>
      </c>
      <c r="X204" s="36"/>
      <c r="Y204" s="36"/>
      <c r="Z204" s="36"/>
    </row>
    <row r="205" spans="1:26" ht="12.75" hidden="1">
      <c r="A205" s="57"/>
      <c r="B205" s="41" t="s">
        <v>273</v>
      </c>
      <c r="C205" s="5" t="s">
        <v>266</v>
      </c>
      <c r="D205" s="8" t="s">
        <v>267</v>
      </c>
      <c r="E205" s="17"/>
      <c r="F205" s="46" t="s">
        <v>288</v>
      </c>
      <c r="G205" s="18">
        <v>1</v>
      </c>
      <c r="H205" s="20" t="s">
        <v>160</v>
      </c>
      <c r="I205" s="28">
        <v>98.7</v>
      </c>
      <c r="J205" s="28">
        <v>0.4</v>
      </c>
      <c r="K205" s="7">
        <v>0</v>
      </c>
      <c r="L205" s="28">
        <v>0.4</v>
      </c>
      <c r="M205" s="7">
        <v>0</v>
      </c>
      <c r="N205" s="28">
        <v>0.5</v>
      </c>
      <c r="O205" s="20">
        <v>0</v>
      </c>
      <c r="P205" s="20">
        <v>0</v>
      </c>
      <c r="Q205" s="20">
        <v>0</v>
      </c>
      <c r="R205" s="20">
        <v>0</v>
      </c>
      <c r="S205" s="19">
        <v>0.009</v>
      </c>
      <c r="T205" s="20">
        <v>0</v>
      </c>
      <c r="U205" s="7">
        <v>0</v>
      </c>
      <c r="V205" s="20">
        <v>0</v>
      </c>
      <c r="W205" s="20">
        <v>0</v>
      </c>
      <c r="X205" s="36"/>
      <c r="Y205" s="36"/>
      <c r="Z205" s="36"/>
    </row>
    <row r="206" spans="1:26" s="25" customFormat="1" ht="12.75" hidden="1">
      <c r="A206" s="57"/>
      <c r="B206" s="25" t="s">
        <v>271</v>
      </c>
      <c r="C206" s="9"/>
      <c r="D206" s="10"/>
      <c r="E206" s="22"/>
      <c r="F206" s="50"/>
      <c r="G206" s="23"/>
      <c r="H206" s="6"/>
      <c r="I206" s="14"/>
      <c r="J206" s="32"/>
      <c r="K206" s="6">
        <v>0</v>
      </c>
      <c r="L206" s="14"/>
      <c r="M206" s="6" t="s">
        <v>42</v>
      </c>
      <c r="N206" s="14" t="s">
        <v>289</v>
      </c>
      <c r="O206" s="6"/>
      <c r="P206" s="6"/>
      <c r="Q206" s="6"/>
      <c r="R206" s="6"/>
      <c r="S206" s="14"/>
      <c r="T206" s="24"/>
      <c r="U206" s="16"/>
      <c r="V206" s="6"/>
      <c r="W206" s="6">
        <v>0</v>
      </c>
      <c r="X206" s="36"/>
      <c r="Y206" s="36"/>
      <c r="Z206" s="36"/>
    </row>
    <row r="207" spans="1:26" s="25" customFormat="1" ht="12.75" hidden="1">
      <c r="A207" s="57"/>
      <c r="B207" s="27" t="s">
        <v>99</v>
      </c>
      <c r="C207" s="3"/>
      <c r="D207" s="4"/>
      <c r="E207" s="1"/>
      <c r="F207" s="2"/>
      <c r="G207" s="26"/>
      <c r="H207" s="6"/>
      <c r="I207" s="4">
        <v>1</v>
      </c>
      <c r="J207" s="4">
        <v>1</v>
      </c>
      <c r="K207" s="4">
        <v>3</v>
      </c>
      <c r="L207" s="4"/>
      <c r="M207" s="4">
        <v>2</v>
      </c>
      <c r="N207" s="4">
        <v>2</v>
      </c>
      <c r="O207" s="6">
        <v>1</v>
      </c>
      <c r="P207" s="6"/>
      <c r="Q207" s="6">
        <v>1</v>
      </c>
      <c r="R207" s="6">
        <v>1</v>
      </c>
      <c r="S207" s="6">
        <v>1</v>
      </c>
      <c r="T207" s="6">
        <v>1</v>
      </c>
      <c r="U207" s="4">
        <v>1</v>
      </c>
      <c r="V207" s="6">
        <v>1</v>
      </c>
      <c r="W207" s="6">
        <v>3</v>
      </c>
      <c r="X207" s="36"/>
      <c r="Y207" s="36"/>
      <c r="Z207" s="36"/>
    </row>
    <row r="208" spans="1:26" ht="12.75" hidden="1">
      <c r="A208" s="57"/>
      <c r="B208" s="41" t="s">
        <v>163</v>
      </c>
      <c r="C208" s="5" t="s">
        <v>211</v>
      </c>
      <c r="D208" s="8" t="s">
        <v>44</v>
      </c>
      <c r="E208" s="17"/>
      <c r="F208" s="46" t="s">
        <v>121</v>
      </c>
      <c r="G208" s="18">
        <v>1</v>
      </c>
      <c r="H208" s="20" t="s">
        <v>94</v>
      </c>
      <c r="I208" s="28">
        <v>5</v>
      </c>
      <c r="J208" s="28">
        <v>35.6</v>
      </c>
      <c r="K208" s="28">
        <v>1.5</v>
      </c>
      <c r="L208" s="28">
        <v>29.9</v>
      </c>
      <c r="M208" s="28">
        <v>19.7</v>
      </c>
      <c r="N208" s="28">
        <v>20</v>
      </c>
      <c r="O208" s="20">
        <v>4000</v>
      </c>
      <c r="P208" s="20">
        <v>0</v>
      </c>
      <c r="Q208" s="20" t="s">
        <v>260</v>
      </c>
      <c r="R208" s="20">
        <v>0</v>
      </c>
      <c r="S208" s="29">
        <v>8</v>
      </c>
      <c r="T208" s="19">
        <v>2.33</v>
      </c>
      <c r="U208" s="28">
        <v>4</v>
      </c>
      <c r="V208" s="29">
        <v>2</v>
      </c>
      <c r="W208" s="20">
        <v>36</v>
      </c>
      <c r="X208" s="36"/>
      <c r="Y208" s="36"/>
      <c r="Z208" s="36"/>
    </row>
    <row r="209" spans="1:26" s="25" customFormat="1" ht="12.75" hidden="1">
      <c r="A209" s="57"/>
      <c r="B209" s="2" t="s">
        <v>99</v>
      </c>
      <c r="C209" s="15"/>
      <c r="D209" s="4"/>
      <c r="E209" s="1"/>
      <c r="F209" s="2"/>
      <c r="G209" s="26"/>
      <c r="H209" s="6"/>
      <c r="I209" s="4">
        <v>1</v>
      </c>
      <c r="J209" s="4">
        <v>1</v>
      </c>
      <c r="K209" s="4">
        <v>1</v>
      </c>
      <c r="L209" s="4"/>
      <c r="M209" s="4">
        <v>1</v>
      </c>
      <c r="N209" s="4">
        <v>1</v>
      </c>
      <c r="O209" s="6">
        <v>1</v>
      </c>
      <c r="P209" s="6"/>
      <c r="Q209" s="6">
        <v>1</v>
      </c>
      <c r="R209" s="6">
        <v>1</v>
      </c>
      <c r="S209" s="6">
        <v>1</v>
      </c>
      <c r="T209" s="6">
        <v>1</v>
      </c>
      <c r="U209" s="4">
        <v>1</v>
      </c>
      <c r="V209" s="6">
        <v>1</v>
      </c>
      <c r="W209" s="6">
        <v>1</v>
      </c>
      <c r="X209" s="36"/>
      <c r="Y209" s="36"/>
      <c r="Z209" s="36"/>
    </row>
    <row r="210" spans="1:23" s="36" customFormat="1" ht="12.75" hidden="1">
      <c r="A210" s="57"/>
      <c r="B210" s="41" t="s">
        <v>164</v>
      </c>
      <c r="C210" s="13" t="s">
        <v>158</v>
      </c>
      <c r="D210" s="8" t="s">
        <v>178</v>
      </c>
      <c r="E210" s="40"/>
      <c r="F210" s="47" t="s">
        <v>159</v>
      </c>
      <c r="G210" s="18">
        <v>1</v>
      </c>
      <c r="H210" s="20" t="s">
        <v>161</v>
      </c>
      <c r="I210" s="28">
        <v>37</v>
      </c>
      <c r="J210" s="28">
        <v>27.8</v>
      </c>
      <c r="K210" s="7">
        <v>0</v>
      </c>
      <c r="L210" s="28">
        <v>8.8</v>
      </c>
      <c r="M210" s="28">
        <v>3</v>
      </c>
      <c r="N210" s="49">
        <v>3.7</v>
      </c>
      <c r="O210" s="20">
        <v>1010</v>
      </c>
      <c r="P210" s="20">
        <v>0</v>
      </c>
      <c r="Q210" s="29">
        <v>0.5</v>
      </c>
      <c r="R210" s="20">
        <v>0</v>
      </c>
      <c r="S210" s="19">
        <v>2.1</v>
      </c>
      <c r="T210" s="19">
        <v>9.7</v>
      </c>
      <c r="U210" s="28">
        <v>14.3</v>
      </c>
      <c r="V210" s="19">
        <v>1.3</v>
      </c>
      <c r="W210" s="29">
        <v>97</v>
      </c>
    </row>
    <row r="211" spans="1:26" s="27" customFormat="1" ht="12.75" hidden="1">
      <c r="A211" s="179"/>
      <c r="B211" s="2" t="s">
        <v>99</v>
      </c>
      <c r="C211" s="15"/>
      <c r="D211" s="4"/>
      <c r="E211" s="1"/>
      <c r="F211" s="2"/>
      <c r="G211" s="26"/>
      <c r="H211" s="6"/>
      <c r="I211" s="4">
        <v>1</v>
      </c>
      <c r="J211" s="4">
        <v>1</v>
      </c>
      <c r="K211" s="4">
        <v>1</v>
      </c>
      <c r="L211" s="4"/>
      <c r="M211" s="4">
        <v>1</v>
      </c>
      <c r="N211" s="4">
        <v>1</v>
      </c>
      <c r="O211" s="6">
        <v>1</v>
      </c>
      <c r="P211" s="6"/>
      <c r="Q211" s="6">
        <v>1</v>
      </c>
      <c r="R211" s="6">
        <v>1</v>
      </c>
      <c r="S211" s="6">
        <v>1</v>
      </c>
      <c r="T211" s="6">
        <v>1</v>
      </c>
      <c r="U211" s="4">
        <v>1</v>
      </c>
      <c r="V211" s="6">
        <v>1</v>
      </c>
      <c r="W211" s="6">
        <v>1</v>
      </c>
      <c r="X211" s="43"/>
      <c r="Y211" s="43"/>
      <c r="Z211" s="43"/>
    </row>
    <row r="212" spans="1:26" s="36" customFormat="1" ht="24.75" customHeight="1">
      <c r="A212" s="273" t="s">
        <v>375</v>
      </c>
      <c r="B212" s="286"/>
      <c r="C212" s="316" t="s">
        <v>376</v>
      </c>
      <c r="D212" s="276"/>
      <c r="E212" s="287"/>
      <c r="F212" s="288" t="s">
        <v>377</v>
      </c>
      <c r="G212" s="279"/>
      <c r="H212" s="320" t="s">
        <v>378</v>
      </c>
      <c r="I212" s="281">
        <v>33.19</v>
      </c>
      <c r="J212" s="281">
        <v>29.81</v>
      </c>
      <c r="K212" s="281">
        <v>32.34</v>
      </c>
      <c r="L212" s="284">
        <v>0.36</v>
      </c>
      <c r="M212" s="281">
        <v>0</v>
      </c>
      <c r="N212" s="284">
        <v>0.17</v>
      </c>
      <c r="O212" s="280">
        <v>10</v>
      </c>
      <c r="P212" s="280">
        <v>271</v>
      </c>
      <c r="Q212" s="282">
        <v>1.6</v>
      </c>
      <c r="R212" s="282">
        <v>0.6</v>
      </c>
      <c r="S212" s="283">
        <v>3.9</v>
      </c>
      <c r="T212" s="283">
        <v>0.06</v>
      </c>
      <c r="U212" s="313">
        <v>0.279</v>
      </c>
      <c r="V212" s="314">
        <v>0.081</v>
      </c>
      <c r="W212" s="314">
        <v>0.106</v>
      </c>
      <c r="X212" s="306">
        <v>10.4</v>
      </c>
      <c r="Y212" s="306">
        <v>0.3</v>
      </c>
      <c r="Z212" s="306">
        <v>1.7</v>
      </c>
    </row>
    <row r="213" spans="1:26" s="36" customFormat="1" ht="24.75" customHeight="1" hidden="1">
      <c r="A213" s="189"/>
      <c r="B213" s="202"/>
      <c r="C213" s="244" t="s">
        <v>481</v>
      </c>
      <c r="D213" s="192"/>
      <c r="E213" s="203"/>
      <c r="F213" s="259" t="s">
        <v>445</v>
      </c>
      <c r="G213" s="195"/>
      <c r="H213" s="260" t="s">
        <v>482</v>
      </c>
      <c r="I213" s="197">
        <v>35.4</v>
      </c>
      <c r="J213" s="197">
        <v>29.9</v>
      </c>
      <c r="K213" s="197">
        <v>30.1</v>
      </c>
      <c r="L213" s="201">
        <v>1.4</v>
      </c>
      <c r="M213" s="197">
        <v>0</v>
      </c>
      <c r="N213" s="201">
        <v>0.4</v>
      </c>
      <c r="O213" s="196">
        <v>20</v>
      </c>
      <c r="P213" s="196">
        <v>267</v>
      </c>
      <c r="Q213" s="198">
        <v>1.5</v>
      </c>
      <c r="R213" s="199">
        <v>0.29</v>
      </c>
      <c r="S213" s="199">
        <v>4</v>
      </c>
      <c r="T213" s="199">
        <v>0.04</v>
      </c>
      <c r="U213" s="242">
        <v>0.5</v>
      </c>
      <c r="V213" s="200">
        <v>0.08</v>
      </c>
      <c r="W213" s="200">
        <v>0.1</v>
      </c>
      <c r="X213" s="226">
        <v>10.4</v>
      </c>
      <c r="Y213" s="226">
        <v>0.3</v>
      </c>
      <c r="Z213" s="226">
        <v>1.7</v>
      </c>
    </row>
    <row r="214" spans="1:26" s="36" customFormat="1" ht="24.75" customHeight="1" hidden="1">
      <c r="A214" s="189"/>
      <c r="B214" s="202"/>
      <c r="C214" s="244" t="s">
        <v>490</v>
      </c>
      <c r="D214" s="192"/>
      <c r="E214" s="203"/>
      <c r="F214" s="259"/>
      <c r="G214" s="195"/>
      <c r="H214" s="260" t="e">
        <f>(H213/H212)*100</f>
        <v>#VALUE!</v>
      </c>
      <c r="I214" s="260">
        <f aca="true" t="shared" si="36" ref="I214:W214">(I213/I212)*100</f>
        <v>106.65863211810786</v>
      </c>
      <c r="J214" s="260">
        <f t="shared" si="36"/>
        <v>100.30191211003019</v>
      </c>
      <c r="K214" s="260">
        <f t="shared" si="36"/>
        <v>93.07359307359306</v>
      </c>
      <c r="L214" s="260">
        <f t="shared" si="36"/>
        <v>388.88888888888886</v>
      </c>
      <c r="M214" s="260" t="e">
        <f t="shared" si="36"/>
        <v>#DIV/0!</v>
      </c>
      <c r="N214" s="260">
        <f t="shared" si="36"/>
        <v>235.29411764705884</v>
      </c>
      <c r="O214" s="260">
        <f t="shared" si="36"/>
        <v>200</v>
      </c>
      <c r="P214" s="260">
        <f t="shared" si="36"/>
        <v>98.5239852398524</v>
      </c>
      <c r="Q214" s="260">
        <f t="shared" si="36"/>
        <v>93.75</v>
      </c>
      <c r="R214" s="260">
        <f t="shared" si="36"/>
        <v>48.333333333333336</v>
      </c>
      <c r="S214" s="260">
        <f t="shared" si="36"/>
        <v>102.56410256410258</v>
      </c>
      <c r="T214" s="260">
        <f t="shared" si="36"/>
        <v>66.66666666666667</v>
      </c>
      <c r="U214" s="260">
        <f t="shared" si="36"/>
        <v>179.21146953405017</v>
      </c>
      <c r="V214" s="260">
        <f t="shared" si="36"/>
        <v>98.76543209876543</v>
      </c>
      <c r="W214" s="260">
        <f t="shared" si="36"/>
        <v>94.33962264150945</v>
      </c>
      <c r="X214" s="226"/>
      <c r="Y214" s="226"/>
      <c r="Z214" s="226"/>
    </row>
    <row r="215" spans="1:23" ht="12.75">
      <c r="A215" s="57"/>
      <c r="B215" s="41"/>
      <c r="C215" s="5"/>
      <c r="D215" s="8"/>
      <c r="E215" s="17"/>
      <c r="F215" s="46"/>
      <c r="G215" s="18"/>
      <c r="H215" s="20"/>
      <c r="I215" s="28"/>
      <c r="J215" s="28"/>
      <c r="K215" s="28"/>
      <c r="L215" s="28"/>
      <c r="M215" s="28"/>
      <c r="N215" s="28"/>
      <c r="O215" s="20"/>
      <c r="P215" s="20"/>
      <c r="Q215" s="20"/>
      <c r="R215" s="29"/>
      <c r="S215" s="19"/>
      <c r="T215" s="19"/>
      <c r="U215" s="30"/>
      <c r="V215" s="19"/>
      <c r="W215" s="19"/>
    </row>
    <row r="216" spans="2:23" ht="12.75">
      <c r="B216" s="41"/>
      <c r="C216" s="5"/>
      <c r="D216" s="8"/>
      <c r="E216" s="17"/>
      <c r="F216" s="46"/>
      <c r="G216" s="18"/>
      <c r="H216" s="20"/>
      <c r="I216" s="28"/>
      <c r="J216" s="28"/>
      <c r="K216" s="28"/>
      <c r="L216" s="28"/>
      <c r="M216" s="28"/>
      <c r="N216" s="28"/>
      <c r="O216" s="20"/>
      <c r="P216" s="20"/>
      <c r="Q216" s="20"/>
      <c r="R216" s="29"/>
      <c r="S216" s="19"/>
      <c r="T216" s="19"/>
      <c r="U216" s="30"/>
      <c r="V216" s="19"/>
      <c r="W216" s="19"/>
    </row>
    <row r="217" spans="2:23" ht="12.75">
      <c r="B217" s="41"/>
      <c r="C217" s="5"/>
      <c r="D217" s="8"/>
      <c r="E217" s="17"/>
      <c r="F217" s="46"/>
      <c r="G217" s="18"/>
      <c r="H217" s="20"/>
      <c r="I217" s="28"/>
      <c r="J217" s="28"/>
      <c r="K217" s="28"/>
      <c r="L217" s="28"/>
      <c r="M217" s="28"/>
      <c r="N217" s="28"/>
      <c r="O217" s="20"/>
      <c r="P217" s="20"/>
      <c r="Q217" s="20"/>
      <c r="R217" s="29"/>
      <c r="S217" s="19"/>
      <c r="T217" s="19"/>
      <c r="U217" s="30"/>
      <c r="V217" s="19"/>
      <c r="W217" s="19"/>
    </row>
    <row r="218" spans="2:23" ht="12.75">
      <c r="B218" s="41"/>
      <c r="C218" s="5"/>
      <c r="D218" s="8"/>
      <c r="E218" s="17"/>
      <c r="F218" s="46"/>
      <c r="G218" s="18"/>
      <c r="H218" s="20"/>
      <c r="I218" s="28"/>
      <c r="J218" s="28"/>
      <c r="K218" s="28"/>
      <c r="L218" s="28"/>
      <c r="M218" s="28"/>
      <c r="N218" s="28"/>
      <c r="O218" s="20"/>
      <c r="P218" s="20"/>
      <c r="Q218" s="20"/>
      <c r="R218" s="29"/>
      <c r="S218" s="19"/>
      <c r="T218" s="19"/>
      <c r="U218" s="30"/>
      <c r="V218" s="19"/>
      <c r="W218" s="19"/>
    </row>
    <row r="219" spans="2:23" ht="12.75">
      <c r="B219" s="41"/>
      <c r="C219" s="5"/>
      <c r="D219" s="8"/>
      <c r="E219" s="17"/>
      <c r="F219" s="46"/>
      <c r="G219" s="18"/>
      <c r="H219" s="20"/>
      <c r="I219" s="28"/>
      <c r="J219" s="28"/>
      <c r="K219" s="28"/>
      <c r="L219" s="28"/>
      <c r="M219" s="28"/>
      <c r="N219" s="28"/>
      <c r="O219" s="20"/>
      <c r="P219" s="20"/>
      <c r="Q219" s="20"/>
      <c r="R219" s="29"/>
      <c r="S219" s="19"/>
      <c r="T219" s="19"/>
      <c r="U219" s="30"/>
      <c r="V219" s="19"/>
      <c r="W219" s="19"/>
    </row>
    <row r="220" spans="2:23" ht="12.75">
      <c r="B220" s="41"/>
      <c r="C220" s="5"/>
      <c r="D220" s="8"/>
      <c r="E220" s="17"/>
      <c r="F220" s="46"/>
      <c r="G220" s="18"/>
      <c r="H220" s="20"/>
      <c r="I220" s="28"/>
      <c r="J220" s="28"/>
      <c r="K220" s="28"/>
      <c r="L220" s="28"/>
      <c r="M220" s="28"/>
      <c r="N220" s="28"/>
      <c r="O220" s="20"/>
      <c r="P220" s="20"/>
      <c r="Q220" s="20"/>
      <c r="R220" s="29"/>
      <c r="S220" s="19"/>
      <c r="T220" s="19"/>
      <c r="U220" s="30"/>
      <c r="V220" s="19"/>
      <c r="W220" s="19"/>
    </row>
    <row r="221" spans="2:23" ht="12.75">
      <c r="B221" s="41"/>
      <c r="C221" s="5"/>
      <c r="D221" s="8"/>
      <c r="E221" s="17"/>
      <c r="F221" s="46"/>
      <c r="G221" s="18"/>
      <c r="H221" s="20"/>
      <c r="I221" s="28"/>
      <c r="J221" s="28"/>
      <c r="K221" s="28"/>
      <c r="L221" s="28"/>
      <c r="M221" s="28"/>
      <c r="N221" s="28"/>
      <c r="O221" s="20"/>
      <c r="P221" s="20"/>
      <c r="Q221" s="20"/>
      <c r="R221" s="29"/>
      <c r="S221" s="19"/>
      <c r="T221" s="19"/>
      <c r="U221" s="30"/>
      <c r="V221" s="19"/>
      <c r="W221" s="19"/>
    </row>
    <row r="222" spans="2:23" ht="12.75">
      <c r="B222" s="41"/>
      <c r="C222" s="5"/>
      <c r="D222" s="8"/>
      <c r="E222" s="17"/>
      <c r="F222" s="46"/>
      <c r="G222" s="18"/>
      <c r="H222" s="20"/>
      <c r="I222" s="28"/>
      <c r="J222" s="28"/>
      <c r="K222" s="28"/>
      <c r="L222" s="28"/>
      <c r="M222" s="28"/>
      <c r="N222" s="28"/>
      <c r="O222" s="20"/>
      <c r="P222" s="20"/>
      <c r="Q222" s="20"/>
      <c r="R222" s="29"/>
      <c r="S222" s="19"/>
      <c r="T222" s="19"/>
      <c r="U222" s="30"/>
      <c r="V222" s="19"/>
      <c r="W222" s="19"/>
    </row>
    <row r="223" spans="2:23" ht="12.75">
      <c r="B223" s="41"/>
      <c r="C223" s="5"/>
      <c r="D223" s="8"/>
      <c r="E223" s="17"/>
      <c r="F223" s="46"/>
      <c r="G223" s="18"/>
      <c r="H223" s="20"/>
      <c r="I223" s="28"/>
      <c r="J223" s="28"/>
      <c r="K223" s="28"/>
      <c r="L223" s="28"/>
      <c r="M223" s="28"/>
      <c r="N223" s="28"/>
      <c r="O223" s="20"/>
      <c r="P223" s="20"/>
      <c r="Q223" s="20"/>
      <c r="R223" s="29"/>
      <c r="S223" s="19"/>
      <c r="T223" s="19"/>
      <c r="U223" s="30"/>
      <c r="V223" s="19"/>
      <c r="W223" s="19"/>
    </row>
    <row r="224" spans="2:23" ht="12.75">
      <c r="B224" s="41"/>
      <c r="C224" s="5"/>
      <c r="D224" s="8"/>
      <c r="E224" s="17"/>
      <c r="F224" s="46"/>
      <c r="G224" s="18"/>
      <c r="H224" s="20"/>
      <c r="I224" s="28"/>
      <c r="J224" s="28"/>
      <c r="K224" s="28"/>
      <c r="L224" s="28"/>
      <c r="M224" s="28"/>
      <c r="N224" s="28"/>
      <c r="O224" s="20"/>
      <c r="P224" s="20"/>
      <c r="Q224" s="20"/>
      <c r="R224" s="29"/>
      <c r="S224" s="19"/>
      <c r="T224" s="19"/>
      <c r="U224" s="30"/>
      <c r="V224" s="19"/>
      <c r="W224" s="19"/>
    </row>
    <row r="225" spans="2:23" ht="12.75">
      <c r="B225" s="41"/>
      <c r="C225" s="5"/>
      <c r="D225" s="8"/>
      <c r="E225" s="17"/>
      <c r="F225" s="46"/>
      <c r="G225" s="18"/>
      <c r="H225" s="20"/>
      <c r="I225" s="28"/>
      <c r="J225" s="28"/>
      <c r="K225" s="28"/>
      <c r="L225" s="28"/>
      <c r="M225" s="28"/>
      <c r="N225" s="28"/>
      <c r="O225" s="20"/>
      <c r="P225" s="20"/>
      <c r="Q225" s="20"/>
      <c r="R225" s="29"/>
      <c r="S225" s="19"/>
      <c r="T225" s="19"/>
      <c r="U225" s="30"/>
      <c r="V225" s="19"/>
      <c r="W225" s="19"/>
    </row>
    <row r="226" spans="2:23" ht="12.75">
      <c r="B226" s="41"/>
      <c r="C226" s="5"/>
      <c r="D226" s="8"/>
      <c r="E226" s="17"/>
      <c r="F226" s="46"/>
      <c r="G226" s="18"/>
      <c r="H226" s="20"/>
      <c r="I226" s="28"/>
      <c r="J226" s="28"/>
      <c r="K226" s="28"/>
      <c r="L226" s="28"/>
      <c r="M226" s="28"/>
      <c r="N226" s="28"/>
      <c r="O226" s="20"/>
      <c r="P226" s="20"/>
      <c r="Q226" s="20"/>
      <c r="R226" s="29"/>
      <c r="S226" s="19"/>
      <c r="T226" s="19"/>
      <c r="U226" s="30"/>
      <c r="V226" s="19"/>
      <c r="W226" s="19"/>
    </row>
    <row r="227" spans="2:23" ht="12.75">
      <c r="B227" s="41"/>
      <c r="C227" s="5"/>
      <c r="D227" s="8"/>
      <c r="E227" s="17"/>
      <c r="F227" s="46"/>
      <c r="G227" s="18"/>
      <c r="H227" s="20"/>
      <c r="I227" s="28"/>
      <c r="J227" s="28"/>
      <c r="K227" s="28"/>
      <c r="L227" s="28"/>
      <c r="M227" s="28"/>
      <c r="N227" s="28"/>
      <c r="O227" s="20"/>
      <c r="P227" s="20"/>
      <c r="Q227" s="20"/>
      <c r="R227" s="29"/>
      <c r="S227" s="19"/>
      <c r="T227" s="19"/>
      <c r="U227" s="30"/>
      <c r="V227" s="19"/>
      <c r="W227" s="19"/>
    </row>
    <row r="228" spans="2:23" ht="12.75">
      <c r="B228" s="41"/>
      <c r="C228" s="5"/>
      <c r="D228" s="8"/>
      <c r="E228" s="17"/>
      <c r="F228" s="46"/>
      <c r="G228" s="18"/>
      <c r="H228" s="20"/>
      <c r="I228" s="28"/>
      <c r="J228" s="28"/>
      <c r="K228" s="28"/>
      <c r="L228" s="28"/>
      <c r="M228" s="28"/>
      <c r="N228" s="28"/>
      <c r="O228" s="20"/>
      <c r="P228" s="20"/>
      <c r="Q228" s="20"/>
      <c r="R228" s="29"/>
      <c r="S228" s="19"/>
      <c r="T228" s="19"/>
      <c r="U228" s="30"/>
      <c r="V228" s="19"/>
      <c r="W228" s="19"/>
    </row>
    <row r="229" spans="2:23" ht="12.75">
      <c r="B229" s="41"/>
      <c r="C229" s="5"/>
      <c r="D229" s="8"/>
      <c r="E229" s="17"/>
      <c r="F229" s="46"/>
      <c r="G229" s="18"/>
      <c r="H229" s="20"/>
      <c r="I229" s="28"/>
      <c r="J229" s="28"/>
      <c r="K229" s="28"/>
      <c r="L229" s="28"/>
      <c r="M229" s="28"/>
      <c r="N229" s="28"/>
      <c r="O229" s="20"/>
      <c r="P229" s="20"/>
      <c r="Q229" s="20"/>
      <c r="R229" s="29"/>
      <c r="S229" s="19"/>
      <c r="T229" s="19"/>
      <c r="U229" s="30"/>
      <c r="V229" s="19"/>
      <c r="W229" s="19"/>
    </row>
    <row r="230" spans="2:23" ht="12.75">
      <c r="B230" s="41"/>
      <c r="C230" s="5"/>
      <c r="D230" s="8"/>
      <c r="E230" s="17"/>
      <c r="F230" s="46"/>
      <c r="G230" s="18"/>
      <c r="H230" s="20"/>
      <c r="I230" s="28"/>
      <c r="J230" s="28"/>
      <c r="K230" s="28"/>
      <c r="L230" s="28"/>
      <c r="M230" s="28"/>
      <c r="N230" s="28"/>
      <c r="O230" s="20"/>
      <c r="P230" s="20"/>
      <c r="Q230" s="20"/>
      <c r="R230" s="29"/>
      <c r="S230" s="19"/>
      <c r="T230" s="19"/>
      <c r="U230" s="30"/>
      <c r="V230" s="19"/>
      <c r="W230" s="19"/>
    </row>
    <row r="231" spans="2:23" ht="12.75">
      <c r="B231" s="41"/>
      <c r="C231" s="5"/>
      <c r="D231" s="8"/>
      <c r="E231" s="17"/>
      <c r="F231" s="46"/>
      <c r="G231" s="18"/>
      <c r="H231" s="20"/>
      <c r="I231" s="28"/>
      <c r="J231" s="28"/>
      <c r="K231" s="28"/>
      <c r="L231" s="28"/>
      <c r="M231" s="28"/>
      <c r="N231" s="28"/>
      <c r="O231" s="20"/>
      <c r="P231" s="20"/>
      <c r="Q231" s="20"/>
      <c r="R231" s="29"/>
      <c r="S231" s="19"/>
      <c r="T231" s="19"/>
      <c r="U231" s="30"/>
      <c r="V231" s="19"/>
      <c r="W231" s="19"/>
    </row>
    <row r="232" spans="2:23" ht="12.75">
      <c r="B232" s="41"/>
      <c r="C232" s="5"/>
      <c r="D232" s="8"/>
      <c r="E232" s="17"/>
      <c r="F232" s="46"/>
      <c r="G232" s="18"/>
      <c r="H232" s="20"/>
      <c r="I232" s="28"/>
      <c r="J232" s="28"/>
      <c r="K232" s="28"/>
      <c r="L232" s="28"/>
      <c r="M232" s="28"/>
      <c r="N232" s="28"/>
      <c r="O232" s="20"/>
      <c r="P232" s="20"/>
      <c r="Q232" s="20"/>
      <c r="R232" s="29"/>
      <c r="S232" s="19"/>
      <c r="T232" s="19"/>
      <c r="U232" s="30"/>
      <c r="V232" s="19"/>
      <c r="W232" s="19"/>
    </row>
    <row r="233" spans="2:23" ht="12.75">
      <c r="B233" s="41"/>
      <c r="C233" s="5"/>
      <c r="D233" s="8"/>
      <c r="E233" s="17"/>
      <c r="F233" s="46"/>
      <c r="G233" s="18"/>
      <c r="H233" s="20"/>
      <c r="I233" s="28"/>
      <c r="J233" s="28"/>
      <c r="K233" s="28"/>
      <c r="L233" s="28"/>
      <c r="M233" s="28"/>
      <c r="N233" s="28"/>
      <c r="O233" s="20"/>
      <c r="P233" s="20"/>
      <c r="Q233" s="20"/>
      <c r="R233" s="29"/>
      <c r="S233" s="19"/>
      <c r="T233" s="19"/>
      <c r="U233" s="30"/>
      <c r="V233" s="19"/>
      <c r="W233" s="19"/>
    </row>
    <row r="234" spans="2:23" ht="12.75">
      <c r="B234" s="41"/>
      <c r="C234" s="5"/>
      <c r="D234" s="8"/>
      <c r="E234" s="17"/>
      <c r="F234" s="46"/>
      <c r="G234" s="18"/>
      <c r="H234" s="20"/>
      <c r="I234" s="28"/>
      <c r="J234" s="28"/>
      <c r="K234" s="28"/>
      <c r="L234" s="28"/>
      <c r="M234" s="28"/>
      <c r="N234" s="28"/>
      <c r="O234" s="20"/>
      <c r="P234" s="20"/>
      <c r="Q234" s="20"/>
      <c r="R234" s="29"/>
      <c r="S234" s="19"/>
      <c r="T234" s="19"/>
      <c r="U234" s="30"/>
      <c r="V234" s="19"/>
      <c r="W234" s="19"/>
    </row>
    <row r="235" spans="2:23" ht="12.75">
      <c r="B235" s="41"/>
      <c r="C235" s="5"/>
      <c r="D235" s="8"/>
      <c r="E235" s="17"/>
      <c r="F235" s="46"/>
      <c r="G235" s="18"/>
      <c r="H235" s="20"/>
      <c r="I235" s="28"/>
      <c r="J235" s="28"/>
      <c r="K235" s="28"/>
      <c r="L235" s="28"/>
      <c r="M235" s="28"/>
      <c r="N235" s="28"/>
      <c r="O235" s="20"/>
      <c r="P235" s="20"/>
      <c r="Q235" s="20"/>
      <c r="R235" s="29"/>
      <c r="S235" s="19"/>
      <c r="T235" s="19"/>
      <c r="U235" s="30"/>
      <c r="V235" s="19"/>
      <c r="W235" s="19"/>
    </row>
    <row r="236" spans="2:23" ht="12.75">
      <c r="B236" s="41"/>
      <c r="C236" s="5"/>
      <c r="D236" s="8"/>
      <c r="E236" s="17"/>
      <c r="F236" s="46"/>
      <c r="G236" s="18"/>
      <c r="H236" s="20"/>
      <c r="I236" s="28"/>
      <c r="J236" s="28"/>
      <c r="K236" s="28"/>
      <c r="L236" s="28"/>
      <c r="M236" s="28"/>
      <c r="N236" s="28"/>
      <c r="O236" s="20"/>
      <c r="P236" s="20"/>
      <c r="Q236" s="20"/>
      <c r="R236" s="29"/>
      <c r="S236" s="19"/>
      <c r="T236" s="19"/>
      <c r="U236" s="30"/>
      <c r="V236" s="19"/>
      <c r="W236" s="19"/>
    </row>
    <row r="237" spans="2:23" ht="12.75">
      <c r="B237" s="41"/>
      <c r="C237" s="5"/>
      <c r="D237" s="8"/>
      <c r="E237" s="17"/>
      <c r="F237" s="46"/>
      <c r="G237" s="18"/>
      <c r="H237" s="20"/>
      <c r="I237" s="28"/>
      <c r="J237" s="28"/>
      <c r="K237" s="28"/>
      <c r="L237" s="28"/>
      <c r="M237" s="28"/>
      <c r="N237" s="28"/>
      <c r="O237" s="20"/>
      <c r="P237" s="20"/>
      <c r="Q237" s="20"/>
      <c r="R237" s="29"/>
      <c r="S237" s="19"/>
      <c r="T237" s="19"/>
      <c r="U237" s="30"/>
      <c r="V237" s="19"/>
      <c r="W237" s="19"/>
    </row>
    <row r="238" spans="2:23" ht="12.75">
      <c r="B238" s="41"/>
      <c r="C238" s="5"/>
      <c r="D238" s="8"/>
      <c r="E238" s="17"/>
      <c r="F238" s="46"/>
      <c r="G238" s="18"/>
      <c r="H238" s="20"/>
      <c r="I238" s="28"/>
      <c r="J238" s="28"/>
      <c r="K238" s="28"/>
      <c r="L238" s="28"/>
      <c r="M238" s="28"/>
      <c r="N238" s="28"/>
      <c r="O238" s="20"/>
      <c r="P238" s="20"/>
      <c r="Q238" s="20"/>
      <c r="R238" s="29"/>
      <c r="S238" s="19"/>
      <c r="T238" s="19"/>
      <c r="U238" s="30"/>
      <c r="V238" s="19"/>
      <c r="W238" s="19"/>
    </row>
    <row r="239" spans="2:23" ht="12.75">
      <c r="B239" s="41"/>
      <c r="C239" s="5"/>
      <c r="D239" s="8"/>
      <c r="E239" s="17"/>
      <c r="F239" s="46"/>
      <c r="G239" s="18"/>
      <c r="H239" s="20"/>
      <c r="I239" s="28"/>
      <c r="J239" s="28"/>
      <c r="K239" s="28"/>
      <c r="L239" s="28"/>
      <c r="M239" s="28"/>
      <c r="N239" s="28"/>
      <c r="O239" s="20"/>
      <c r="P239" s="20"/>
      <c r="Q239" s="20"/>
      <c r="R239" s="29"/>
      <c r="S239" s="19"/>
      <c r="T239" s="19"/>
      <c r="U239" s="30"/>
      <c r="V239" s="19"/>
      <c r="W239" s="19"/>
    </row>
    <row r="240" spans="2:23" ht="12.75">
      <c r="B240" s="41"/>
      <c r="C240" s="5"/>
      <c r="D240" s="8"/>
      <c r="E240" s="17"/>
      <c r="F240" s="46"/>
      <c r="G240" s="18"/>
      <c r="H240" s="20"/>
      <c r="I240" s="28"/>
      <c r="J240" s="28"/>
      <c r="K240" s="28"/>
      <c r="L240" s="28"/>
      <c r="M240" s="28"/>
      <c r="N240" s="28"/>
      <c r="O240" s="20"/>
      <c r="P240" s="20"/>
      <c r="Q240" s="20"/>
      <c r="R240" s="29"/>
      <c r="S240" s="19"/>
      <c r="T240" s="19"/>
      <c r="U240" s="30"/>
      <c r="V240" s="19"/>
      <c r="W240" s="19"/>
    </row>
    <row r="241" spans="2:23" ht="12.75">
      <c r="B241" s="41"/>
      <c r="C241" s="5"/>
      <c r="D241" s="8"/>
      <c r="E241" s="17"/>
      <c r="F241" s="46"/>
      <c r="G241" s="18"/>
      <c r="H241" s="20"/>
      <c r="I241" s="28"/>
      <c r="J241" s="28"/>
      <c r="K241" s="28"/>
      <c r="L241" s="28"/>
      <c r="M241" s="28"/>
      <c r="N241" s="28"/>
      <c r="O241" s="20"/>
      <c r="P241" s="20"/>
      <c r="Q241" s="20"/>
      <c r="R241" s="29"/>
      <c r="S241" s="19"/>
      <c r="T241" s="19"/>
      <c r="U241" s="30"/>
      <c r="V241" s="19"/>
      <c r="W241" s="19"/>
    </row>
    <row r="242" spans="2:23" ht="12.75">
      <c r="B242" s="41"/>
      <c r="C242" s="5"/>
      <c r="D242" s="8"/>
      <c r="E242" s="17"/>
      <c r="F242" s="46"/>
      <c r="G242" s="18"/>
      <c r="H242" s="20"/>
      <c r="I242" s="28"/>
      <c r="J242" s="28"/>
      <c r="K242" s="28"/>
      <c r="L242" s="28"/>
      <c r="M242" s="28"/>
      <c r="N242" s="28"/>
      <c r="O242" s="20"/>
      <c r="P242" s="20"/>
      <c r="Q242" s="20"/>
      <c r="R242" s="29"/>
      <c r="S242" s="19"/>
      <c r="T242" s="19"/>
      <c r="U242" s="30"/>
      <c r="V242" s="19"/>
      <c r="W242" s="19"/>
    </row>
    <row r="243" spans="1:23" ht="22.5">
      <c r="A243" s="57" t="s">
        <v>331</v>
      </c>
      <c r="B243" s="41" t="s">
        <v>70</v>
      </c>
      <c r="C243" s="5" t="s">
        <v>96</v>
      </c>
      <c r="D243" s="8" t="s">
        <v>241</v>
      </c>
      <c r="E243" s="17" t="s">
        <v>69</v>
      </c>
      <c r="F243" s="46" t="s">
        <v>95</v>
      </c>
      <c r="G243" s="18">
        <v>0.49</v>
      </c>
      <c r="H243" s="20" t="s">
        <v>57</v>
      </c>
      <c r="I243" s="28">
        <v>90.7</v>
      </c>
      <c r="J243" s="28">
        <v>0.7000000039736429</v>
      </c>
      <c r="K243" s="28">
        <v>0.1</v>
      </c>
      <c r="L243" s="28">
        <v>6.8</v>
      </c>
      <c r="M243" s="28">
        <v>1.2</v>
      </c>
      <c r="N243" s="28">
        <v>0.3</v>
      </c>
      <c r="O243" s="20">
        <v>12</v>
      </c>
      <c r="P243" s="20">
        <v>1</v>
      </c>
      <c r="Q243" s="20">
        <v>0</v>
      </c>
      <c r="R243" s="20">
        <v>0</v>
      </c>
      <c r="S243" s="19">
        <v>0.07</v>
      </c>
      <c r="T243" s="19">
        <v>0.05</v>
      </c>
      <c r="U243" s="30">
        <v>0.02</v>
      </c>
      <c r="V243" s="19">
        <v>0.04</v>
      </c>
      <c r="W243" s="29">
        <v>0.23</v>
      </c>
    </row>
    <row r="244" spans="2:23" s="25" customFormat="1" ht="9">
      <c r="B244" s="21" t="s">
        <v>271</v>
      </c>
      <c r="C244" s="9"/>
      <c r="D244" s="10"/>
      <c r="E244" s="22"/>
      <c r="F244" s="50"/>
      <c r="G244" s="23"/>
      <c r="H244" s="6"/>
      <c r="I244" s="32">
        <v>1.5</v>
      </c>
      <c r="J244" s="32">
        <v>0.1</v>
      </c>
      <c r="K244" s="32">
        <v>0</v>
      </c>
      <c r="L244" s="32"/>
      <c r="M244" s="14" t="s">
        <v>58</v>
      </c>
      <c r="N244" s="32">
        <v>0.2</v>
      </c>
      <c r="O244" s="6">
        <v>2</v>
      </c>
      <c r="P244" s="6"/>
      <c r="Q244" s="6" t="s">
        <v>42</v>
      </c>
      <c r="R244" s="6"/>
      <c r="S244" s="14" t="s">
        <v>25</v>
      </c>
      <c r="T244" s="24">
        <v>0.01</v>
      </c>
      <c r="U244" s="16">
        <v>0.005773502498324485</v>
      </c>
      <c r="V244" s="24">
        <v>0.01</v>
      </c>
      <c r="W244" s="31">
        <v>0.04</v>
      </c>
    </row>
    <row r="245" spans="2:23" s="25" customFormat="1" ht="9">
      <c r="B245" s="27" t="s">
        <v>99</v>
      </c>
      <c r="C245" s="3"/>
      <c r="D245" s="4"/>
      <c r="E245" s="1"/>
      <c r="F245" s="2"/>
      <c r="G245" s="26"/>
      <c r="H245" s="6"/>
      <c r="I245" s="4">
        <v>5</v>
      </c>
      <c r="J245" s="4">
        <v>5</v>
      </c>
      <c r="K245" s="4">
        <v>5</v>
      </c>
      <c r="L245" s="4"/>
      <c r="M245" s="4">
        <v>2</v>
      </c>
      <c r="N245" s="4">
        <v>5</v>
      </c>
      <c r="O245" s="6">
        <v>4</v>
      </c>
      <c r="P245" s="6"/>
      <c r="Q245" s="6">
        <v>2</v>
      </c>
      <c r="R245" s="6">
        <v>1</v>
      </c>
      <c r="S245" s="6">
        <v>2</v>
      </c>
      <c r="T245" s="6">
        <v>5</v>
      </c>
      <c r="U245" s="4">
        <v>5</v>
      </c>
      <c r="V245" s="6">
        <v>4</v>
      </c>
      <c r="W245" s="6">
        <v>4</v>
      </c>
    </row>
    <row r="246" spans="1:23" ht="12.75">
      <c r="A246" s="57" t="s">
        <v>331</v>
      </c>
      <c r="B246" s="41" t="s">
        <v>222</v>
      </c>
      <c r="C246" s="5" t="s">
        <v>4</v>
      </c>
      <c r="D246" s="8" t="s">
        <v>213</v>
      </c>
      <c r="E246" s="17" t="s">
        <v>246</v>
      </c>
      <c r="F246" s="46" t="s">
        <v>257</v>
      </c>
      <c r="G246" s="18">
        <v>0.73</v>
      </c>
      <c r="H246" s="20" t="s">
        <v>256</v>
      </c>
      <c r="I246" s="28">
        <v>87.8111111111111</v>
      </c>
      <c r="J246" s="28">
        <v>0.7333333359824286</v>
      </c>
      <c r="K246" s="28">
        <v>0.275</v>
      </c>
      <c r="L246" s="28">
        <v>8.9</v>
      </c>
      <c r="M246" s="28">
        <v>1.7</v>
      </c>
      <c r="N246" s="28">
        <v>0.15860000000000002</v>
      </c>
      <c r="O246" s="20">
        <v>33.25</v>
      </c>
      <c r="P246" s="20">
        <v>7.527777777777778</v>
      </c>
      <c r="Q246" s="20">
        <v>0</v>
      </c>
      <c r="R246" s="20">
        <v>0</v>
      </c>
      <c r="S246" s="19">
        <v>0.09566666666666668</v>
      </c>
      <c r="T246" s="19">
        <v>0.038428571364709306</v>
      </c>
      <c r="U246" s="30">
        <v>0.032749999916180966</v>
      </c>
      <c r="V246" s="19">
        <v>0.06599999999999999</v>
      </c>
      <c r="W246" s="29">
        <v>0.2285714285714286</v>
      </c>
    </row>
    <row r="247" spans="2:23" s="25" customFormat="1" ht="9">
      <c r="B247" s="21" t="s">
        <v>271</v>
      </c>
      <c r="C247" s="9"/>
      <c r="D247" s="10"/>
      <c r="E247" s="22"/>
      <c r="F247" s="50"/>
      <c r="G247" s="23"/>
      <c r="H247" s="6"/>
      <c r="I247" s="32">
        <v>1.5382168608854643</v>
      </c>
      <c r="J247" s="32">
        <v>0.16583123712157394</v>
      </c>
      <c r="K247" s="32">
        <v>0.1488047618285691</v>
      </c>
      <c r="L247" s="32"/>
      <c r="M247" s="14" t="s">
        <v>269</v>
      </c>
      <c r="N247" s="32">
        <v>0.12607599119402377</v>
      </c>
      <c r="O247" s="6">
        <v>4.349329450233296</v>
      </c>
      <c r="P247" s="6"/>
      <c r="Q247" s="6" t="s">
        <v>42</v>
      </c>
      <c r="R247" s="6"/>
      <c r="S247" s="24">
        <v>0.007505553499464921</v>
      </c>
      <c r="T247" s="24">
        <v>0.031632563133029847</v>
      </c>
      <c r="U247" s="16">
        <v>0.0051199888907251</v>
      </c>
      <c r="V247" s="24">
        <v>0.0257681974534503</v>
      </c>
      <c r="W247" s="31">
        <v>0.11767590682726457</v>
      </c>
    </row>
    <row r="248" spans="2:23" s="25" customFormat="1" ht="9">
      <c r="B248" s="27" t="s">
        <v>99</v>
      </c>
      <c r="C248" s="3"/>
      <c r="D248" s="4"/>
      <c r="E248" s="1"/>
      <c r="F248" s="2"/>
      <c r="G248" s="26"/>
      <c r="H248" s="6"/>
      <c r="I248" s="4">
        <v>9</v>
      </c>
      <c r="J248" s="4">
        <v>9</v>
      </c>
      <c r="K248" s="4">
        <v>7</v>
      </c>
      <c r="L248" s="4"/>
      <c r="M248" s="4">
        <v>2</v>
      </c>
      <c r="N248" s="4">
        <v>10</v>
      </c>
      <c r="O248" s="6">
        <v>4</v>
      </c>
      <c r="P248" s="6"/>
      <c r="Q248" s="6">
        <v>2</v>
      </c>
      <c r="R248" s="6">
        <v>2</v>
      </c>
      <c r="S248" s="6">
        <v>3</v>
      </c>
      <c r="T248" s="6">
        <v>7</v>
      </c>
      <c r="U248" s="4">
        <v>8</v>
      </c>
      <c r="V248" s="6">
        <v>4</v>
      </c>
      <c r="W248" s="6">
        <v>7</v>
      </c>
    </row>
    <row r="249" spans="1:23" ht="12.75">
      <c r="A249" s="57" t="s">
        <v>331</v>
      </c>
      <c r="B249" s="41" t="s">
        <v>100</v>
      </c>
      <c r="C249" s="5" t="s">
        <v>223</v>
      </c>
      <c r="D249" s="8" t="s">
        <v>261</v>
      </c>
      <c r="E249" s="17" t="s">
        <v>98</v>
      </c>
      <c r="F249" s="46" t="s">
        <v>220</v>
      </c>
      <c r="G249" s="18">
        <v>0.555</v>
      </c>
      <c r="H249" s="20" t="s">
        <v>66</v>
      </c>
      <c r="I249" s="28">
        <v>92.48333307902017</v>
      </c>
      <c r="J249" s="28">
        <v>0.5166666666666667</v>
      </c>
      <c r="K249" s="28">
        <v>0.2</v>
      </c>
      <c r="L249" s="28">
        <v>6.170000254313166</v>
      </c>
      <c r="M249" s="28">
        <v>0.33</v>
      </c>
      <c r="N249" s="28">
        <v>0.25416666865348814</v>
      </c>
      <c r="O249" s="20">
        <v>3.8333333333333335</v>
      </c>
      <c r="P249" s="20">
        <v>41.875</v>
      </c>
      <c r="Q249" s="20">
        <v>0</v>
      </c>
      <c r="R249" s="20">
        <v>0</v>
      </c>
      <c r="S249" s="19">
        <v>0.09575</v>
      </c>
      <c r="T249" s="19">
        <v>0.03499999982118607</v>
      </c>
      <c r="U249" s="30">
        <v>0.038000000149011615</v>
      </c>
      <c r="V249" s="19">
        <v>0.07</v>
      </c>
      <c r="W249" s="29">
        <v>0.1375</v>
      </c>
    </row>
    <row r="250" spans="2:23" s="25" customFormat="1" ht="9">
      <c r="B250" s="21" t="s">
        <v>271</v>
      </c>
      <c r="C250" s="9"/>
      <c r="D250" s="10"/>
      <c r="E250" s="22"/>
      <c r="F250" s="50"/>
      <c r="G250" s="23"/>
      <c r="H250" s="6"/>
      <c r="I250" s="32">
        <v>1.4811029623588756</v>
      </c>
      <c r="J250" s="32">
        <v>0.07527726527090779</v>
      </c>
      <c r="K250" s="32">
        <v>0.09999999999999994</v>
      </c>
      <c r="L250" s="32"/>
      <c r="M250" s="32">
        <v>0.08717797887081376</v>
      </c>
      <c r="N250" s="32">
        <v>0.051031038449330865</v>
      </c>
      <c r="O250" s="6">
        <v>1.0408329997330659</v>
      </c>
      <c r="P250" s="6"/>
      <c r="Q250" s="6"/>
      <c r="R250" s="6"/>
      <c r="S250" s="24">
        <v>0.008500000000000032</v>
      </c>
      <c r="T250" s="24">
        <v>0.009999999888241287</v>
      </c>
      <c r="U250" s="16">
        <v>0.01643167686118336</v>
      </c>
      <c r="V250" s="24"/>
      <c r="W250" s="24"/>
    </row>
    <row r="251" spans="2:23" s="25" customFormat="1" ht="9">
      <c r="B251" s="27" t="s">
        <v>99</v>
      </c>
      <c r="C251" s="3"/>
      <c r="D251" s="4"/>
      <c r="E251" s="1"/>
      <c r="F251" s="2"/>
      <c r="G251" s="26"/>
      <c r="H251" s="6"/>
      <c r="I251" s="4">
        <v>6</v>
      </c>
      <c r="J251" s="4">
        <v>6</v>
      </c>
      <c r="K251" s="4">
        <v>3</v>
      </c>
      <c r="L251" s="4"/>
      <c r="M251" s="4">
        <v>4</v>
      </c>
      <c r="N251" s="4">
        <v>6</v>
      </c>
      <c r="O251" s="6">
        <v>3</v>
      </c>
      <c r="P251" s="6"/>
      <c r="Q251" s="6">
        <v>1</v>
      </c>
      <c r="R251" s="6">
        <v>1</v>
      </c>
      <c r="S251" s="6">
        <v>4</v>
      </c>
      <c r="T251" s="6">
        <v>5</v>
      </c>
      <c r="U251" s="4">
        <v>5</v>
      </c>
      <c r="V251" s="6">
        <v>1</v>
      </c>
      <c r="W251" s="6">
        <v>4</v>
      </c>
    </row>
    <row r="252" spans="2:23" s="27" customFormat="1" ht="11.25">
      <c r="B252" s="2" t="s">
        <v>99</v>
      </c>
      <c r="C252" s="3"/>
      <c r="D252" s="4"/>
      <c r="E252" s="1"/>
      <c r="F252" s="2"/>
      <c r="G252" s="18"/>
      <c r="H252" s="6"/>
      <c r="I252" s="4">
        <v>1</v>
      </c>
      <c r="J252" s="4">
        <v>1</v>
      </c>
      <c r="K252" s="4">
        <v>1</v>
      </c>
      <c r="L252" s="4"/>
      <c r="M252" s="4">
        <v>1</v>
      </c>
      <c r="N252" s="4">
        <v>1</v>
      </c>
      <c r="O252" s="6">
        <v>1</v>
      </c>
      <c r="P252" s="6"/>
      <c r="Q252" s="6">
        <v>1</v>
      </c>
      <c r="R252" s="6">
        <v>1</v>
      </c>
      <c r="S252" s="6">
        <v>1</v>
      </c>
      <c r="T252" s="6">
        <v>1</v>
      </c>
      <c r="U252" s="4">
        <v>1</v>
      </c>
      <c r="V252" s="6">
        <v>1</v>
      </c>
      <c r="W252" s="6">
        <v>1</v>
      </c>
    </row>
    <row r="253" spans="2:23" ht="12.75">
      <c r="B253" s="41"/>
      <c r="C253" s="5"/>
      <c r="D253" s="8"/>
      <c r="E253" s="17"/>
      <c r="F253" s="46"/>
      <c r="G253" s="18"/>
      <c r="H253" s="20"/>
      <c r="I253" s="28"/>
      <c r="J253" s="28"/>
      <c r="K253" s="28"/>
      <c r="L253" s="28"/>
      <c r="M253" s="28"/>
      <c r="N253" s="28"/>
      <c r="O253" s="20"/>
      <c r="P253" s="20"/>
      <c r="Q253" s="20"/>
      <c r="R253" s="29"/>
      <c r="S253" s="19"/>
      <c r="T253" s="19"/>
      <c r="U253" s="30"/>
      <c r="V253" s="19"/>
      <c r="W253" s="19"/>
    </row>
    <row r="254" spans="2:23" ht="12.75">
      <c r="B254" s="41"/>
      <c r="C254" s="5"/>
      <c r="D254" s="8"/>
      <c r="E254" s="17"/>
      <c r="F254" s="46"/>
      <c r="G254" s="18"/>
      <c r="H254" s="20"/>
      <c r="I254" s="28"/>
      <c r="J254" s="28"/>
      <c r="K254" s="28"/>
      <c r="L254" s="28"/>
      <c r="M254" s="28"/>
      <c r="N254" s="28"/>
      <c r="O254" s="20"/>
      <c r="P254" s="20"/>
      <c r="Q254" s="20"/>
      <c r="R254" s="29"/>
      <c r="S254" s="19"/>
      <c r="T254" s="19"/>
      <c r="U254" s="30"/>
      <c r="V254" s="19"/>
      <c r="W254" s="19"/>
    </row>
    <row r="255" spans="2:23" ht="12.75">
      <c r="B255" s="41"/>
      <c r="C255" s="5"/>
      <c r="D255" s="8"/>
      <c r="E255" s="17"/>
      <c r="F255" s="46"/>
      <c r="G255" s="18"/>
      <c r="H255" s="20"/>
      <c r="I255" s="28"/>
      <c r="J255" s="28"/>
      <c r="K255" s="28"/>
      <c r="L255" s="28"/>
      <c r="M255" s="28"/>
      <c r="N255" s="28"/>
      <c r="O255" s="20"/>
      <c r="P255" s="20"/>
      <c r="Q255" s="20"/>
      <c r="R255" s="29"/>
      <c r="S255" s="19"/>
      <c r="T255" s="19"/>
      <c r="U255" s="30"/>
      <c r="V255" s="19"/>
      <c r="W255" s="19"/>
    </row>
    <row r="256" spans="2:23" ht="12.75">
      <c r="B256" s="41"/>
      <c r="C256" s="5"/>
      <c r="D256" s="8"/>
      <c r="E256" s="17"/>
      <c r="F256" s="46"/>
      <c r="G256" s="18"/>
      <c r="H256" s="20"/>
      <c r="I256" s="28"/>
      <c r="J256" s="28"/>
      <c r="K256" s="28"/>
      <c r="L256" s="28"/>
      <c r="M256" s="28"/>
      <c r="N256" s="28"/>
      <c r="O256" s="20"/>
      <c r="P256" s="20"/>
      <c r="Q256" s="20"/>
      <c r="R256" s="29"/>
      <c r="S256" s="19"/>
      <c r="T256" s="19"/>
      <c r="U256" s="30"/>
      <c r="V256" s="19"/>
      <c r="W256" s="19"/>
    </row>
    <row r="257" spans="2:23" ht="12.75">
      <c r="B257" s="41"/>
      <c r="C257" s="5"/>
      <c r="D257" s="8"/>
      <c r="E257" s="17"/>
      <c r="F257" s="46"/>
      <c r="G257" s="18"/>
      <c r="H257" s="20"/>
      <c r="I257" s="28"/>
      <c r="J257" s="28"/>
      <c r="K257" s="28"/>
      <c r="L257" s="28"/>
      <c r="M257" s="28"/>
      <c r="N257" s="28"/>
      <c r="O257" s="20"/>
      <c r="P257" s="20"/>
      <c r="Q257" s="20"/>
      <c r="R257" s="29"/>
      <c r="S257" s="19"/>
      <c r="T257" s="19"/>
      <c r="U257" s="30"/>
      <c r="V257" s="19"/>
      <c r="W257" s="19"/>
    </row>
    <row r="258" spans="2:23" ht="12.75">
      <c r="B258" s="41"/>
      <c r="C258" s="5"/>
      <c r="D258" s="8"/>
      <c r="E258" s="17"/>
      <c r="F258" s="46"/>
      <c r="G258" s="18"/>
      <c r="H258" s="20"/>
      <c r="I258" s="28"/>
      <c r="J258" s="28"/>
      <c r="K258" s="28"/>
      <c r="L258" s="28"/>
      <c r="M258" s="28"/>
      <c r="N258" s="28"/>
      <c r="O258" s="20"/>
      <c r="P258" s="20"/>
      <c r="Q258" s="20"/>
      <c r="R258" s="29"/>
      <c r="S258" s="19"/>
      <c r="T258" s="19"/>
      <c r="U258" s="30"/>
      <c r="V258" s="19"/>
      <c r="W258" s="19"/>
    </row>
    <row r="259" spans="2:23" ht="12.75">
      <c r="B259" s="41"/>
      <c r="C259" s="5"/>
      <c r="D259" s="8"/>
      <c r="E259" s="17"/>
      <c r="F259" s="46"/>
      <c r="G259" s="18"/>
      <c r="H259" s="20"/>
      <c r="I259" s="28"/>
      <c r="J259" s="28"/>
      <c r="K259" s="28"/>
      <c r="L259" s="28"/>
      <c r="M259" s="28"/>
      <c r="N259" s="28"/>
      <c r="O259" s="20"/>
      <c r="P259" s="20"/>
      <c r="Q259" s="20"/>
      <c r="R259" s="29"/>
      <c r="S259" s="19"/>
      <c r="T259" s="19"/>
      <c r="U259" s="30"/>
      <c r="V259" s="19"/>
      <c r="W259" s="19"/>
    </row>
    <row r="260" spans="2:23" ht="12.75">
      <c r="B260" s="41"/>
      <c r="C260" s="5"/>
      <c r="D260" s="8"/>
      <c r="E260" s="17"/>
      <c r="F260" s="46"/>
      <c r="G260" s="18"/>
      <c r="H260" s="20"/>
      <c r="I260" s="28"/>
      <c r="J260" s="28"/>
      <c r="K260" s="28"/>
      <c r="L260" s="28"/>
      <c r="M260" s="28"/>
      <c r="N260" s="28"/>
      <c r="O260" s="20"/>
      <c r="P260" s="20"/>
      <c r="Q260" s="20"/>
      <c r="R260" s="29"/>
      <c r="S260" s="19"/>
      <c r="T260" s="19"/>
      <c r="U260" s="30"/>
      <c r="V260" s="19"/>
      <c r="W260" s="19"/>
    </row>
    <row r="261" spans="2:23" ht="12.75">
      <c r="B261" s="41"/>
      <c r="C261" s="5"/>
      <c r="D261" s="8"/>
      <c r="E261" s="17"/>
      <c r="F261" s="46"/>
      <c r="G261" s="18"/>
      <c r="H261" s="20"/>
      <c r="I261" s="28"/>
      <c r="J261" s="28"/>
      <c r="K261" s="28"/>
      <c r="L261" s="28"/>
      <c r="M261" s="28"/>
      <c r="N261" s="28"/>
      <c r="O261" s="20"/>
      <c r="P261" s="20"/>
      <c r="Q261" s="20"/>
      <c r="R261" s="29"/>
      <c r="S261" s="19"/>
      <c r="T261" s="19"/>
      <c r="U261" s="30"/>
      <c r="V261" s="19"/>
      <c r="W261" s="19"/>
    </row>
    <row r="262" spans="2:23" ht="12.75">
      <c r="B262" s="41"/>
      <c r="C262" s="5"/>
      <c r="D262" s="8"/>
      <c r="E262" s="17"/>
      <c r="F262" s="46"/>
      <c r="G262" s="18"/>
      <c r="H262" s="20"/>
      <c r="I262" s="28"/>
      <c r="J262" s="28"/>
      <c r="K262" s="28"/>
      <c r="L262" s="28"/>
      <c r="M262" s="28"/>
      <c r="N262" s="28"/>
      <c r="O262" s="20"/>
      <c r="P262" s="20"/>
      <c r="Q262" s="20"/>
      <c r="R262" s="29"/>
      <c r="S262" s="19"/>
      <c r="T262" s="19"/>
      <c r="U262" s="30"/>
      <c r="V262" s="19"/>
      <c r="W262" s="19"/>
    </row>
    <row r="263" spans="2:23" ht="12.75">
      <c r="B263" s="41"/>
      <c r="C263" s="5"/>
      <c r="D263" s="8"/>
      <c r="E263" s="17"/>
      <c r="F263" s="46"/>
      <c r="G263" s="18"/>
      <c r="H263" s="20"/>
      <c r="I263" s="28"/>
      <c r="J263" s="28"/>
      <c r="K263" s="28"/>
      <c r="L263" s="28"/>
      <c r="M263" s="28"/>
      <c r="N263" s="28"/>
      <c r="O263" s="20"/>
      <c r="P263" s="20"/>
      <c r="Q263" s="20"/>
      <c r="R263" s="29"/>
      <c r="S263" s="19"/>
      <c r="T263" s="19"/>
      <c r="U263" s="30"/>
      <c r="V263" s="19"/>
      <c r="W263" s="19"/>
    </row>
    <row r="264" spans="2:23" ht="12.75">
      <c r="B264" s="41"/>
      <c r="C264" s="5"/>
      <c r="D264" s="8"/>
      <c r="E264" s="17"/>
      <c r="F264" s="46"/>
      <c r="G264" s="18"/>
      <c r="H264" s="20"/>
      <c r="I264" s="28"/>
      <c r="J264" s="28"/>
      <c r="K264" s="28"/>
      <c r="L264" s="28"/>
      <c r="M264" s="28"/>
      <c r="N264" s="28"/>
      <c r="O264" s="20"/>
      <c r="P264" s="20"/>
      <c r="Q264" s="20"/>
      <c r="R264" s="29"/>
      <c r="S264" s="19"/>
      <c r="T264" s="19"/>
      <c r="U264" s="30"/>
      <c r="V264" s="19"/>
      <c r="W264" s="19"/>
    </row>
    <row r="265" spans="2:23" ht="12.75">
      <c r="B265" s="41"/>
      <c r="C265" s="5"/>
      <c r="D265" s="8"/>
      <c r="E265" s="17"/>
      <c r="F265" s="46"/>
      <c r="G265" s="18"/>
      <c r="H265" s="20"/>
      <c r="I265" s="28"/>
      <c r="J265" s="28"/>
      <c r="K265" s="28"/>
      <c r="L265" s="28"/>
      <c r="M265" s="28"/>
      <c r="N265" s="28"/>
      <c r="O265" s="20"/>
      <c r="P265" s="20"/>
      <c r="Q265" s="20"/>
      <c r="R265" s="29"/>
      <c r="S265" s="19"/>
      <c r="T265" s="19"/>
      <c r="U265" s="30"/>
      <c r="V265" s="19"/>
      <c r="W265" s="19"/>
    </row>
    <row r="266" spans="2:23" ht="12.75">
      <c r="B266" s="41"/>
      <c r="C266" s="5"/>
      <c r="D266" s="8"/>
      <c r="E266" s="17"/>
      <c r="F266" s="46"/>
      <c r="G266" s="18"/>
      <c r="H266" s="20"/>
      <c r="I266" s="28"/>
      <c r="J266" s="28"/>
      <c r="K266" s="28"/>
      <c r="L266" s="28"/>
      <c r="M266" s="28"/>
      <c r="N266" s="28"/>
      <c r="O266" s="20"/>
      <c r="P266" s="20"/>
      <c r="Q266" s="20"/>
      <c r="R266" s="29"/>
      <c r="S266" s="19"/>
      <c r="T266" s="19"/>
      <c r="U266" s="30"/>
      <c r="V266" s="19"/>
      <c r="W266" s="19"/>
    </row>
    <row r="267" spans="2:23" ht="12.75">
      <c r="B267" s="41"/>
      <c r="C267" s="5"/>
      <c r="D267" s="8"/>
      <c r="E267" s="17"/>
      <c r="F267" s="46"/>
      <c r="G267" s="18"/>
      <c r="H267" s="20"/>
      <c r="I267" s="28"/>
      <c r="J267" s="28"/>
      <c r="K267" s="28"/>
      <c r="L267" s="28"/>
      <c r="M267" s="28"/>
      <c r="N267" s="28"/>
      <c r="O267" s="20"/>
      <c r="P267" s="20"/>
      <c r="Q267" s="20"/>
      <c r="R267" s="29"/>
      <c r="S267" s="19"/>
      <c r="T267" s="19"/>
      <c r="U267" s="30"/>
      <c r="V267" s="19"/>
      <c r="W267" s="19"/>
    </row>
    <row r="268" spans="2:23" ht="12.75">
      <c r="B268" s="41"/>
      <c r="C268" s="5"/>
      <c r="D268" s="8"/>
      <c r="E268" s="17"/>
      <c r="F268" s="46"/>
      <c r="G268" s="18"/>
      <c r="H268" s="20"/>
      <c r="I268" s="28"/>
      <c r="J268" s="28"/>
      <c r="K268" s="28"/>
      <c r="L268" s="28"/>
      <c r="M268" s="28"/>
      <c r="N268" s="28"/>
      <c r="O268" s="20"/>
      <c r="P268" s="20"/>
      <c r="Q268" s="20"/>
      <c r="R268" s="29"/>
      <c r="S268" s="19"/>
      <c r="T268" s="19"/>
      <c r="U268" s="30"/>
      <c r="V268" s="19"/>
      <c r="W268" s="19"/>
    </row>
    <row r="269" spans="2:23" ht="12.75">
      <c r="B269" s="41"/>
      <c r="C269" s="5"/>
      <c r="D269" s="8"/>
      <c r="E269" s="17"/>
      <c r="F269" s="46"/>
      <c r="G269" s="18"/>
      <c r="H269" s="20"/>
      <c r="I269" s="28"/>
      <c r="J269" s="28"/>
      <c r="K269" s="28"/>
      <c r="L269" s="28"/>
      <c r="M269" s="28"/>
      <c r="N269" s="28"/>
      <c r="O269" s="20"/>
      <c r="P269" s="20"/>
      <c r="Q269" s="20"/>
      <c r="R269" s="29"/>
      <c r="S269" s="19"/>
      <c r="T269" s="19"/>
      <c r="U269" s="30"/>
      <c r="V269" s="19"/>
      <c r="W269" s="19"/>
    </row>
    <row r="270" spans="2:23" ht="12.75">
      <c r="B270" s="41"/>
      <c r="C270" s="5"/>
      <c r="D270" s="8"/>
      <c r="E270" s="17"/>
      <c r="F270" s="46"/>
      <c r="G270" s="18"/>
      <c r="H270" s="20"/>
      <c r="I270" s="28"/>
      <c r="J270" s="28"/>
      <c r="K270" s="28"/>
      <c r="L270" s="28"/>
      <c r="M270" s="28"/>
      <c r="N270" s="28"/>
      <c r="O270" s="20"/>
      <c r="P270" s="20"/>
      <c r="Q270" s="20"/>
      <c r="R270" s="29"/>
      <c r="S270" s="19"/>
      <c r="T270" s="19"/>
      <c r="U270" s="30"/>
      <c r="V270" s="19"/>
      <c r="W270" s="19"/>
    </row>
    <row r="271" spans="2:23" ht="12.75">
      <c r="B271" s="41"/>
      <c r="C271" s="5"/>
      <c r="D271" s="8"/>
      <c r="E271" s="17"/>
      <c r="F271" s="46"/>
      <c r="G271" s="18"/>
      <c r="H271" s="20"/>
      <c r="I271" s="28"/>
      <c r="J271" s="28"/>
      <c r="K271" s="28"/>
      <c r="L271" s="28"/>
      <c r="M271" s="28"/>
      <c r="N271" s="28"/>
      <c r="O271" s="20"/>
      <c r="P271" s="20"/>
      <c r="Q271" s="20"/>
      <c r="R271" s="29"/>
      <c r="S271" s="19"/>
      <c r="T271" s="19"/>
      <c r="U271" s="30"/>
      <c r="V271" s="19"/>
      <c r="W271" s="19"/>
    </row>
    <row r="272" spans="2:23" ht="12.75">
      <c r="B272" s="41"/>
      <c r="C272" s="5"/>
      <c r="D272" s="8"/>
      <c r="E272" s="17"/>
      <c r="F272" s="46"/>
      <c r="G272" s="18"/>
      <c r="H272" s="20"/>
      <c r="I272" s="28"/>
      <c r="J272" s="28"/>
      <c r="K272" s="28"/>
      <c r="L272" s="28"/>
      <c r="M272" s="28"/>
      <c r="N272" s="28"/>
      <c r="O272" s="20"/>
      <c r="P272" s="20"/>
      <c r="Q272" s="20"/>
      <c r="R272" s="29"/>
      <c r="S272" s="19"/>
      <c r="T272" s="19"/>
      <c r="U272" s="30"/>
      <c r="V272" s="19"/>
      <c r="W272" s="19"/>
    </row>
    <row r="273" spans="2:23" ht="12.75">
      <c r="B273" s="41"/>
      <c r="C273" s="5"/>
      <c r="D273" s="8"/>
      <c r="E273" s="17"/>
      <c r="F273" s="46"/>
      <c r="G273" s="18"/>
      <c r="H273" s="20"/>
      <c r="I273" s="28"/>
      <c r="J273" s="28"/>
      <c r="K273" s="28"/>
      <c r="L273" s="28"/>
      <c r="M273" s="28"/>
      <c r="N273" s="28"/>
      <c r="O273" s="20"/>
      <c r="P273" s="20"/>
      <c r="Q273" s="20"/>
      <c r="R273" s="29"/>
      <c r="S273" s="19"/>
      <c r="T273" s="19"/>
      <c r="U273" s="30"/>
      <c r="V273" s="19"/>
      <c r="W273" s="19"/>
    </row>
    <row r="274" spans="2:23" ht="12.75">
      <c r="B274" s="41"/>
      <c r="C274" s="5"/>
      <c r="D274" s="8"/>
      <c r="E274" s="17"/>
      <c r="F274" s="46"/>
      <c r="G274" s="18"/>
      <c r="H274" s="20"/>
      <c r="I274" s="28"/>
      <c r="J274" s="28"/>
      <c r="K274" s="28"/>
      <c r="L274" s="28"/>
      <c r="M274" s="28"/>
      <c r="N274" s="28"/>
      <c r="O274" s="20"/>
      <c r="P274" s="20"/>
      <c r="Q274" s="20"/>
      <c r="R274" s="29"/>
      <c r="S274" s="19"/>
      <c r="T274" s="19"/>
      <c r="U274" s="30"/>
      <c r="V274" s="19"/>
      <c r="W274" s="19"/>
    </row>
    <row r="275" spans="2:23" ht="12.75">
      <c r="B275" s="41"/>
      <c r="C275" s="5"/>
      <c r="D275" s="8"/>
      <c r="E275" s="17"/>
      <c r="F275" s="46"/>
      <c r="G275" s="18"/>
      <c r="H275" s="20"/>
      <c r="I275" s="28"/>
      <c r="J275" s="28"/>
      <c r="K275" s="28"/>
      <c r="L275" s="28"/>
      <c r="M275" s="28"/>
      <c r="N275" s="28"/>
      <c r="O275" s="20"/>
      <c r="P275" s="20"/>
      <c r="Q275" s="20"/>
      <c r="R275" s="29"/>
      <c r="S275" s="19"/>
      <c r="T275" s="19"/>
      <c r="U275" s="30"/>
      <c r="V275" s="19"/>
      <c r="W275" s="19"/>
    </row>
    <row r="276" spans="2:23" ht="12.75">
      <c r="B276" s="41"/>
      <c r="C276" s="5"/>
      <c r="D276" s="8"/>
      <c r="E276" s="17"/>
      <c r="F276" s="46"/>
      <c r="G276" s="18"/>
      <c r="H276" s="20"/>
      <c r="I276" s="28"/>
      <c r="J276" s="28"/>
      <c r="K276" s="28"/>
      <c r="L276" s="28"/>
      <c r="M276" s="28"/>
      <c r="N276" s="28"/>
      <c r="O276" s="20"/>
      <c r="P276" s="20"/>
      <c r="Q276" s="20"/>
      <c r="R276" s="29"/>
      <c r="S276" s="19"/>
      <c r="T276" s="19"/>
      <c r="U276" s="30"/>
      <c r="V276" s="19"/>
      <c r="W276" s="19"/>
    </row>
    <row r="277" spans="2:23" ht="12.75">
      <c r="B277" s="41"/>
      <c r="C277" s="5"/>
      <c r="D277" s="8"/>
      <c r="E277" s="17"/>
      <c r="F277" s="46"/>
      <c r="G277" s="18"/>
      <c r="H277" s="20"/>
      <c r="I277" s="28"/>
      <c r="J277" s="28"/>
      <c r="K277" s="28"/>
      <c r="L277" s="28"/>
      <c r="M277" s="28"/>
      <c r="N277" s="28"/>
      <c r="O277" s="20"/>
      <c r="P277" s="20"/>
      <c r="Q277" s="20"/>
      <c r="R277" s="29"/>
      <c r="S277" s="19"/>
      <c r="T277" s="19"/>
      <c r="U277" s="30"/>
      <c r="V277" s="19"/>
      <c r="W277" s="19"/>
    </row>
    <row r="278" spans="2:23" ht="12.75">
      <c r="B278" s="41"/>
      <c r="C278" s="5"/>
      <c r="D278" s="8"/>
      <c r="E278" s="17"/>
      <c r="F278" s="46"/>
      <c r="G278" s="18"/>
      <c r="H278" s="20"/>
      <c r="I278" s="28"/>
      <c r="J278" s="28"/>
      <c r="K278" s="28"/>
      <c r="L278" s="28"/>
      <c r="M278" s="28"/>
      <c r="N278" s="28"/>
      <c r="O278" s="20"/>
      <c r="P278" s="20"/>
      <c r="Q278" s="20"/>
      <c r="R278" s="29"/>
      <c r="S278" s="19"/>
      <c r="T278" s="19"/>
      <c r="U278" s="30"/>
      <c r="V278" s="19"/>
      <c r="W278" s="19"/>
    </row>
    <row r="279" spans="2:23" ht="12.75">
      <c r="B279" s="41"/>
      <c r="C279" s="5"/>
      <c r="D279" s="8"/>
      <c r="E279" s="17"/>
      <c r="F279" s="46"/>
      <c r="G279" s="18"/>
      <c r="H279" s="20"/>
      <c r="I279" s="28"/>
      <c r="J279" s="28"/>
      <c r="K279" s="28"/>
      <c r="L279" s="28"/>
      <c r="M279" s="28"/>
      <c r="N279" s="28"/>
      <c r="O279" s="20"/>
      <c r="P279" s="20"/>
      <c r="Q279" s="20"/>
      <c r="R279" s="29"/>
      <c r="S279" s="19"/>
      <c r="T279" s="19"/>
      <c r="U279" s="30"/>
      <c r="V279" s="19"/>
      <c r="W279" s="19"/>
    </row>
    <row r="280" spans="2:23" ht="12.75">
      <c r="B280" s="41"/>
      <c r="C280" s="5"/>
      <c r="D280" s="8"/>
      <c r="E280" s="17"/>
      <c r="F280" s="46"/>
      <c r="G280" s="18"/>
      <c r="H280" s="20"/>
      <c r="I280" s="28"/>
      <c r="J280" s="28"/>
      <c r="K280" s="28"/>
      <c r="L280" s="28"/>
      <c r="M280" s="28"/>
      <c r="N280" s="28"/>
      <c r="O280" s="20"/>
      <c r="P280" s="20"/>
      <c r="Q280" s="20"/>
      <c r="R280" s="29"/>
      <c r="S280" s="19"/>
      <c r="T280" s="19"/>
      <c r="U280" s="30"/>
      <c r="V280" s="19"/>
      <c r="W280" s="19"/>
    </row>
    <row r="281" spans="2:23" ht="12.75">
      <c r="B281" s="41"/>
      <c r="C281" s="5"/>
      <c r="D281" s="8"/>
      <c r="E281" s="17"/>
      <c r="F281" s="46"/>
      <c r="G281" s="18"/>
      <c r="H281" s="20"/>
      <c r="I281" s="28"/>
      <c r="J281" s="28"/>
      <c r="K281" s="28"/>
      <c r="L281" s="28"/>
      <c r="M281" s="28"/>
      <c r="N281" s="28"/>
      <c r="O281" s="20"/>
      <c r="P281" s="20"/>
      <c r="Q281" s="20"/>
      <c r="R281" s="29"/>
      <c r="S281" s="19"/>
      <c r="T281" s="19"/>
      <c r="U281" s="30"/>
      <c r="V281" s="19"/>
      <c r="W281" s="19"/>
    </row>
    <row r="282" spans="2:23" ht="12.75">
      <c r="B282" s="41"/>
      <c r="C282" s="5"/>
      <c r="D282" s="8"/>
      <c r="E282" s="17"/>
      <c r="F282" s="46"/>
      <c r="G282" s="18"/>
      <c r="H282" s="20"/>
      <c r="I282" s="28"/>
      <c r="J282" s="28"/>
      <c r="K282" s="28"/>
      <c r="L282" s="28"/>
      <c r="M282" s="28"/>
      <c r="N282" s="28"/>
      <c r="O282" s="20"/>
      <c r="P282" s="20"/>
      <c r="Q282" s="20"/>
      <c r="R282" s="29"/>
      <c r="S282" s="19"/>
      <c r="T282" s="19"/>
      <c r="U282" s="30"/>
      <c r="V282" s="19"/>
      <c r="W282" s="19"/>
    </row>
    <row r="283" spans="2:23" ht="12.75">
      <c r="B283" s="41"/>
      <c r="C283" s="5"/>
      <c r="D283" s="8"/>
      <c r="E283" s="17"/>
      <c r="F283" s="46"/>
      <c r="G283" s="18"/>
      <c r="H283" s="20"/>
      <c r="I283" s="28"/>
      <c r="J283" s="28"/>
      <c r="K283" s="28"/>
      <c r="L283" s="28"/>
      <c r="M283" s="28"/>
      <c r="N283" s="28"/>
      <c r="O283" s="20"/>
      <c r="P283" s="20"/>
      <c r="Q283" s="20"/>
      <c r="R283" s="29"/>
      <c r="S283" s="19"/>
      <c r="T283" s="19"/>
      <c r="U283" s="30"/>
      <c r="V283" s="19"/>
      <c r="W283" s="19"/>
    </row>
    <row r="284" spans="2:23" ht="12.75">
      <c r="B284" s="41"/>
      <c r="C284" s="5"/>
      <c r="D284" s="8"/>
      <c r="E284" s="17"/>
      <c r="F284" s="46"/>
      <c r="G284" s="18"/>
      <c r="H284" s="20"/>
      <c r="I284" s="28"/>
      <c r="J284" s="28"/>
      <c r="K284" s="28"/>
      <c r="L284" s="28"/>
      <c r="M284" s="28"/>
      <c r="N284" s="28"/>
      <c r="O284" s="20"/>
      <c r="P284" s="20"/>
      <c r="Q284" s="20"/>
      <c r="R284" s="29"/>
      <c r="S284" s="19"/>
      <c r="T284" s="19"/>
      <c r="U284" s="30"/>
      <c r="V284" s="19"/>
      <c r="W284" s="19"/>
    </row>
    <row r="285" spans="2:23" ht="12.75">
      <c r="B285" s="41"/>
      <c r="C285" s="5"/>
      <c r="D285" s="8"/>
      <c r="E285" s="17"/>
      <c r="F285" s="46"/>
      <c r="G285" s="18"/>
      <c r="H285" s="20"/>
      <c r="I285" s="28"/>
      <c r="J285" s="28"/>
      <c r="K285" s="28"/>
      <c r="L285" s="28"/>
      <c r="M285" s="28"/>
      <c r="N285" s="28"/>
      <c r="O285" s="20"/>
      <c r="P285" s="20"/>
      <c r="Q285" s="20"/>
      <c r="R285" s="29"/>
      <c r="S285" s="19"/>
      <c r="T285" s="19"/>
      <c r="U285" s="30"/>
      <c r="V285" s="19"/>
      <c r="W285" s="19"/>
    </row>
    <row r="286" spans="2:23" ht="12.75">
      <c r="B286" s="41"/>
      <c r="C286" s="5"/>
      <c r="D286" s="8"/>
      <c r="E286" s="17"/>
      <c r="F286" s="46"/>
      <c r="G286" s="18"/>
      <c r="H286" s="20"/>
      <c r="I286" s="28"/>
      <c r="J286" s="28"/>
      <c r="K286" s="28"/>
      <c r="L286" s="28"/>
      <c r="M286" s="28"/>
      <c r="N286" s="28"/>
      <c r="O286" s="20"/>
      <c r="P286" s="20"/>
      <c r="Q286" s="20"/>
      <c r="R286" s="29"/>
      <c r="S286" s="19"/>
      <c r="T286" s="19"/>
      <c r="U286" s="30"/>
      <c r="V286" s="19"/>
      <c r="W286" s="19"/>
    </row>
    <row r="287" spans="2:23" ht="12.75">
      <c r="B287" s="41"/>
      <c r="C287" s="5"/>
      <c r="D287" s="8"/>
      <c r="E287" s="17"/>
      <c r="F287" s="46"/>
      <c r="G287" s="18"/>
      <c r="H287" s="20"/>
      <c r="I287" s="28"/>
      <c r="J287" s="28"/>
      <c r="K287" s="28"/>
      <c r="L287" s="28"/>
      <c r="M287" s="28"/>
      <c r="N287" s="28"/>
      <c r="O287" s="20"/>
      <c r="P287" s="20"/>
      <c r="Q287" s="20"/>
      <c r="R287" s="29"/>
      <c r="S287" s="19"/>
      <c r="T287" s="19"/>
      <c r="U287" s="30"/>
      <c r="V287" s="19"/>
      <c r="W287" s="19"/>
    </row>
    <row r="288" spans="2:23" ht="12.75">
      <c r="B288" s="41"/>
      <c r="C288" s="5"/>
      <c r="D288" s="8"/>
      <c r="E288" s="17"/>
      <c r="F288" s="46"/>
      <c r="G288" s="18"/>
      <c r="H288" s="20"/>
      <c r="I288" s="28"/>
      <c r="J288" s="28"/>
      <c r="K288" s="28"/>
      <c r="L288" s="28"/>
      <c r="M288" s="28"/>
      <c r="N288" s="28"/>
      <c r="O288" s="20"/>
      <c r="P288" s="20"/>
      <c r="Q288" s="20"/>
      <c r="R288" s="29"/>
      <c r="S288" s="19"/>
      <c r="T288" s="19"/>
      <c r="U288" s="30"/>
      <c r="V288" s="19"/>
      <c r="W288" s="19"/>
    </row>
    <row r="289" spans="2:23" ht="12.75">
      <c r="B289" s="41"/>
      <c r="C289" s="5"/>
      <c r="D289" s="8"/>
      <c r="E289" s="17"/>
      <c r="F289" s="46"/>
      <c r="G289" s="18"/>
      <c r="H289" s="20"/>
      <c r="I289" s="28"/>
      <c r="J289" s="28"/>
      <c r="K289" s="28"/>
      <c r="L289" s="28"/>
      <c r="M289" s="28"/>
      <c r="N289" s="28"/>
      <c r="O289" s="20"/>
      <c r="P289" s="20"/>
      <c r="Q289" s="20"/>
      <c r="R289" s="29"/>
      <c r="S289" s="19"/>
      <c r="T289" s="19"/>
      <c r="U289" s="30"/>
      <c r="V289" s="19"/>
      <c r="W289" s="19"/>
    </row>
    <row r="290" spans="2:23" ht="12.75">
      <c r="B290" s="41"/>
      <c r="C290" s="5"/>
      <c r="D290" s="8"/>
      <c r="E290" s="17"/>
      <c r="F290" s="46"/>
      <c r="G290" s="18"/>
      <c r="H290" s="20"/>
      <c r="I290" s="28"/>
      <c r="J290" s="28"/>
      <c r="K290" s="28"/>
      <c r="L290" s="28"/>
      <c r="M290" s="28"/>
      <c r="N290" s="28"/>
      <c r="O290" s="20"/>
      <c r="P290" s="20"/>
      <c r="Q290" s="20"/>
      <c r="R290" s="29"/>
      <c r="S290" s="19"/>
      <c r="T290" s="19"/>
      <c r="U290" s="30"/>
      <c r="V290" s="19"/>
      <c r="W290" s="19"/>
    </row>
    <row r="291" spans="2:23" ht="12.75">
      <c r="B291" s="41"/>
      <c r="C291" s="5"/>
      <c r="D291" s="8"/>
      <c r="E291" s="17"/>
      <c r="F291" s="46"/>
      <c r="G291" s="18"/>
      <c r="H291" s="20"/>
      <c r="I291" s="28"/>
      <c r="J291" s="28"/>
      <c r="K291" s="28"/>
      <c r="L291" s="28"/>
      <c r="M291" s="28"/>
      <c r="N291" s="28"/>
      <c r="O291" s="20"/>
      <c r="P291" s="20"/>
      <c r="Q291" s="20"/>
      <c r="R291" s="29"/>
      <c r="S291" s="19"/>
      <c r="T291" s="19"/>
      <c r="U291" s="30"/>
      <c r="V291" s="19"/>
      <c r="W291" s="19"/>
    </row>
    <row r="292" spans="2:23" ht="12.75">
      <c r="B292" s="41"/>
      <c r="C292" s="5"/>
      <c r="D292" s="8"/>
      <c r="E292" s="17"/>
      <c r="F292" s="46"/>
      <c r="G292" s="18"/>
      <c r="H292" s="20"/>
      <c r="I292" s="28"/>
      <c r="J292" s="28"/>
      <c r="K292" s="28"/>
      <c r="L292" s="28"/>
      <c r="M292" s="28"/>
      <c r="N292" s="28"/>
      <c r="O292" s="20"/>
      <c r="P292" s="20"/>
      <c r="Q292" s="20"/>
      <c r="R292" s="29"/>
      <c r="S292" s="19"/>
      <c r="T292" s="19"/>
      <c r="U292" s="30"/>
      <c r="V292" s="19"/>
      <c r="W292" s="19"/>
    </row>
    <row r="293" spans="2:23" ht="12.75">
      <c r="B293" s="41"/>
      <c r="C293" s="5"/>
      <c r="D293" s="8"/>
      <c r="E293" s="17"/>
      <c r="F293" s="46"/>
      <c r="G293" s="18"/>
      <c r="H293" s="20"/>
      <c r="I293" s="28"/>
      <c r="J293" s="28"/>
      <c r="K293" s="28"/>
      <c r="L293" s="28"/>
      <c r="M293" s="28"/>
      <c r="N293" s="28"/>
      <c r="O293" s="20"/>
      <c r="P293" s="20"/>
      <c r="Q293" s="20"/>
      <c r="R293" s="29"/>
      <c r="S293" s="19"/>
      <c r="T293" s="19"/>
      <c r="U293" s="30"/>
      <c r="V293" s="19"/>
      <c r="W293" s="19"/>
    </row>
    <row r="294" spans="2:23" ht="12.75">
      <c r="B294" s="41"/>
      <c r="C294" s="5"/>
      <c r="D294" s="8"/>
      <c r="E294" s="17"/>
      <c r="F294" s="46"/>
      <c r="G294" s="18"/>
      <c r="H294" s="20"/>
      <c r="I294" s="28"/>
      <c r="J294" s="28"/>
      <c r="K294" s="28"/>
      <c r="L294" s="28"/>
      <c r="M294" s="28"/>
      <c r="N294" s="28"/>
      <c r="O294" s="20"/>
      <c r="P294" s="20"/>
      <c r="Q294" s="20"/>
      <c r="R294" s="29"/>
      <c r="S294" s="19"/>
      <c r="T294" s="19"/>
      <c r="U294" s="30"/>
      <c r="V294" s="19"/>
      <c r="W294" s="19"/>
    </row>
    <row r="295" spans="2:23" ht="12.75">
      <c r="B295" s="41"/>
      <c r="C295" s="5"/>
      <c r="D295" s="8"/>
      <c r="E295" s="17"/>
      <c r="F295" s="46"/>
      <c r="G295" s="18"/>
      <c r="H295" s="20"/>
      <c r="I295" s="28"/>
      <c r="J295" s="28"/>
      <c r="K295" s="28"/>
      <c r="L295" s="28"/>
      <c r="M295" s="28"/>
      <c r="N295" s="28"/>
      <c r="O295" s="20"/>
      <c r="P295" s="20"/>
      <c r="Q295" s="20"/>
      <c r="R295" s="29"/>
      <c r="S295" s="19"/>
      <c r="T295" s="19"/>
      <c r="U295" s="30"/>
      <c r="V295" s="19"/>
      <c r="W295" s="19"/>
    </row>
    <row r="296" spans="2:23" ht="12.75">
      <c r="B296" s="41"/>
      <c r="C296" s="5"/>
      <c r="D296" s="8"/>
      <c r="E296" s="17"/>
      <c r="F296" s="46"/>
      <c r="G296" s="18"/>
      <c r="H296" s="20"/>
      <c r="I296" s="28"/>
      <c r="J296" s="28"/>
      <c r="K296" s="28"/>
      <c r="L296" s="28"/>
      <c r="M296" s="28"/>
      <c r="N296" s="28"/>
      <c r="O296" s="20"/>
      <c r="P296" s="20"/>
      <c r="Q296" s="20"/>
      <c r="R296" s="29"/>
      <c r="S296" s="19"/>
      <c r="T296" s="19"/>
      <c r="U296" s="30"/>
      <c r="V296" s="19"/>
      <c r="W296" s="19"/>
    </row>
    <row r="297" spans="2:23" ht="12.75">
      <c r="B297" s="41"/>
      <c r="C297" s="5"/>
      <c r="D297" s="8"/>
      <c r="E297" s="17"/>
      <c r="F297" s="46"/>
      <c r="G297" s="18"/>
      <c r="H297" s="20"/>
      <c r="I297" s="28"/>
      <c r="J297" s="28"/>
      <c r="K297" s="28"/>
      <c r="L297" s="28"/>
      <c r="M297" s="28"/>
      <c r="N297" s="28"/>
      <c r="O297" s="20"/>
      <c r="P297" s="20"/>
      <c r="Q297" s="20"/>
      <c r="R297" s="29"/>
      <c r="S297" s="19"/>
      <c r="T297" s="19"/>
      <c r="U297" s="30"/>
      <c r="V297" s="19"/>
      <c r="W297" s="19"/>
    </row>
    <row r="298" spans="2:23" ht="12.75">
      <c r="B298" s="41"/>
      <c r="C298" s="5"/>
      <c r="D298" s="8"/>
      <c r="E298" s="17"/>
      <c r="F298" s="46"/>
      <c r="G298" s="18"/>
      <c r="H298" s="20"/>
      <c r="I298" s="28"/>
      <c r="J298" s="28"/>
      <c r="K298" s="28"/>
      <c r="L298" s="28"/>
      <c r="M298" s="28"/>
      <c r="N298" s="28"/>
      <c r="O298" s="20"/>
      <c r="P298" s="20"/>
      <c r="Q298" s="20"/>
      <c r="R298" s="29"/>
      <c r="S298" s="19"/>
      <c r="T298" s="19"/>
      <c r="U298" s="30"/>
      <c r="V298" s="19"/>
      <c r="W298" s="19"/>
    </row>
    <row r="299" spans="2:23" ht="12.75">
      <c r="B299" s="41"/>
      <c r="C299" s="5"/>
      <c r="D299" s="8"/>
      <c r="E299" s="17"/>
      <c r="F299" s="46"/>
      <c r="G299" s="18"/>
      <c r="H299" s="20"/>
      <c r="I299" s="28"/>
      <c r="J299" s="28"/>
      <c r="K299" s="28"/>
      <c r="L299" s="28"/>
      <c r="M299" s="28"/>
      <c r="N299" s="28"/>
      <c r="O299" s="20"/>
      <c r="P299" s="20"/>
      <c r="Q299" s="20"/>
      <c r="R299" s="29"/>
      <c r="S299" s="19"/>
      <c r="T299" s="19"/>
      <c r="U299" s="30"/>
      <c r="V299" s="19"/>
      <c r="W299" s="19"/>
    </row>
    <row r="300" spans="2:23" ht="12.75">
      <c r="B300" s="41"/>
      <c r="C300" s="5"/>
      <c r="D300" s="8"/>
      <c r="E300" s="17"/>
      <c r="F300" s="46"/>
      <c r="G300" s="18"/>
      <c r="H300" s="20"/>
      <c r="I300" s="28"/>
      <c r="J300" s="28"/>
      <c r="K300" s="28"/>
      <c r="L300" s="28"/>
      <c r="M300" s="28"/>
      <c r="N300" s="28"/>
      <c r="O300" s="20"/>
      <c r="P300" s="20"/>
      <c r="Q300" s="20"/>
      <c r="R300" s="29"/>
      <c r="S300" s="19"/>
      <c r="T300" s="19"/>
      <c r="U300" s="30"/>
      <c r="V300" s="19"/>
      <c r="W300" s="19"/>
    </row>
    <row r="301" spans="2:23" ht="12.75">
      <c r="B301" s="41"/>
      <c r="C301" s="5"/>
      <c r="D301" s="8"/>
      <c r="E301" s="17"/>
      <c r="F301" s="46"/>
      <c r="G301" s="18"/>
      <c r="H301" s="20"/>
      <c r="I301" s="28"/>
      <c r="J301" s="28"/>
      <c r="K301" s="28"/>
      <c r="L301" s="28"/>
      <c r="M301" s="28"/>
      <c r="N301" s="28"/>
      <c r="O301" s="20"/>
      <c r="P301" s="20"/>
      <c r="Q301" s="20"/>
      <c r="R301" s="29"/>
      <c r="S301" s="19"/>
      <c r="T301" s="19"/>
      <c r="U301" s="30"/>
      <c r="V301" s="19"/>
      <c r="W301" s="19"/>
    </row>
    <row r="302" spans="2:23" ht="12.75">
      <c r="B302" s="41"/>
      <c r="C302" s="5"/>
      <c r="D302" s="8"/>
      <c r="E302" s="17"/>
      <c r="F302" s="46"/>
      <c r="G302" s="18"/>
      <c r="H302" s="20"/>
      <c r="I302" s="28"/>
      <c r="J302" s="28"/>
      <c r="K302" s="28"/>
      <c r="L302" s="28"/>
      <c r="M302" s="28"/>
      <c r="N302" s="28"/>
      <c r="O302" s="20"/>
      <c r="P302" s="20"/>
      <c r="Q302" s="20"/>
      <c r="R302" s="29"/>
      <c r="S302" s="19"/>
      <c r="T302" s="19"/>
      <c r="U302" s="30"/>
      <c r="V302" s="19"/>
      <c r="W302" s="19"/>
    </row>
    <row r="303" spans="2:23" ht="12.75">
      <c r="B303" s="41"/>
      <c r="C303" s="5"/>
      <c r="D303" s="8"/>
      <c r="E303" s="17"/>
      <c r="F303" s="46"/>
      <c r="G303" s="18"/>
      <c r="H303" s="20"/>
      <c r="I303" s="28"/>
      <c r="J303" s="28"/>
      <c r="K303" s="28"/>
      <c r="L303" s="28"/>
      <c r="M303" s="28"/>
      <c r="N303" s="28"/>
      <c r="O303" s="20"/>
      <c r="P303" s="20"/>
      <c r="Q303" s="20"/>
      <c r="R303" s="29"/>
      <c r="S303" s="19"/>
      <c r="T303" s="19"/>
      <c r="U303" s="30"/>
      <c r="V303" s="19"/>
      <c r="W303" s="19"/>
    </row>
    <row r="304" spans="2:23" ht="12.75">
      <c r="B304" s="41"/>
      <c r="C304" s="5"/>
      <c r="D304" s="8"/>
      <c r="E304" s="17"/>
      <c r="F304" s="46"/>
      <c r="G304" s="18"/>
      <c r="H304" s="20"/>
      <c r="I304" s="28"/>
      <c r="J304" s="28"/>
      <c r="K304" s="28"/>
      <c r="L304" s="28"/>
      <c r="M304" s="28"/>
      <c r="N304" s="28"/>
      <c r="O304" s="20"/>
      <c r="P304" s="20"/>
      <c r="Q304" s="20"/>
      <c r="R304" s="29"/>
      <c r="S304" s="19"/>
      <c r="T304" s="19"/>
      <c r="U304" s="30"/>
      <c r="V304" s="19"/>
      <c r="W304" s="19"/>
    </row>
    <row r="305" spans="2:23" ht="12.75">
      <c r="B305" s="41"/>
      <c r="C305" s="5"/>
      <c r="D305" s="8"/>
      <c r="E305" s="17"/>
      <c r="F305" s="46"/>
      <c r="G305" s="18"/>
      <c r="H305" s="20"/>
      <c r="I305" s="28"/>
      <c r="J305" s="28"/>
      <c r="K305" s="28"/>
      <c r="L305" s="28"/>
      <c r="M305" s="28"/>
      <c r="N305" s="28"/>
      <c r="O305" s="20"/>
      <c r="P305" s="20"/>
      <c r="Q305" s="20"/>
      <c r="R305" s="29"/>
      <c r="S305" s="19"/>
      <c r="T305" s="19"/>
      <c r="U305" s="30"/>
      <c r="V305" s="19"/>
      <c r="W305" s="19"/>
    </row>
    <row r="306" spans="2:23" ht="12.75">
      <c r="B306" s="41"/>
      <c r="C306" s="5"/>
      <c r="D306" s="8"/>
      <c r="E306" s="17"/>
      <c r="F306" s="46"/>
      <c r="G306" s="18"/>
      <c r="H306" s="20"/>
      <c r="I306" s="28"/>
      <c r="J306" s="28"/>
      <c r="K306" s="28"/>
      <c r="L306" s="28"/>
      <c r="M306" s="28"/>
      <c r="N306" s="28"/>
      <c r="O306" s="20"/>
      <c r="P306" s="20"/>
      <c r="Q306" s="20"/>
      <c r="R306" s="29"/>
      <c r="S306" s="19"/>
      <c r="T306" s="19"/>
      <c r="U306" s="30"/>
      <c r="V306" s="19"/>
      <c r="W306" s="19"/>
    </row>
    <row r="307" spans="2:23" ht="12.75">
      <c r="B307" s="41"/>
      <c r="C307" s="5"/>
      <c r="D307" s="8"/>
      <c r="E307" s="17"/>
      <c r="F307" s="46"/>
      <c r="G307" s="18"/>
      <c r="H307" s="20"/>
      <c r="I307" s="28"/>
      <c r="J307" s="28"/>
      <c r="K307" s="28"/>
      <c r="L307" s="28"/>
      <c r="M307" s="28"/>
      <c r="N307" s="28"/>
      <c r="O307" s="20"/>
      <c r="P307" s="20"/>
      <c r="Q307" s="20"/>
      <c r="R307" s="29"/>
      <c r="S307" s="19"/>
      <c r="T307" s="19"/>
      <c r="U307" s="30"/>
      <c r="V307" s="19"/>
      <c r="W307" s="19"/>
    </row>
    <row r="308" spans="2:23" ht="12.75">
      <c r="B308" s="41"/>
      <c r="C308" s="5"/>
      <c r="D308" s="8"/>
      <c r="E308" s="17"/>
      <c r="F308" s="46"/>
      <c r="G308" s="18"/>
      <c r="H308" s="20"/>
      <c r="I308" s="28"/>
      <c r="J308" s="28"/>
      <c r="K308" s="28"/>
      <c r="L308" s="28"/>
      <c r="M308" s="28"/>
      <c r="N308" s="28"/>
      <c r="O308" s="20"/>
      <c r="P308" s="20"/>
      <c r="Q308" s="20"/>
      <c r="R308" s="29"/>
      <c r="S308" s="19"/>
      <c r="T308" s="19"/>
      <c r="U308" s="30"/>
      <c r="V308" s="19"/>
      <c r="W308" s="19"/>
    </row>
    <row r="309" spans="2:23" ht="12.75">
      <c r="B309" s="41"/>
      <c r="C309" s="5"/>
      <c r="D309" s="8"/>
      <c r="E309" s="17"/>
      <c r="F309" s="46"/>
      <c r="G309" s="18"/>
      <c r="H309" s="20"/>
      <c r="I309" s="28"/>
      <c r="J309" s="28"/>
      <c r="K309" s="28"/>
      <c r="L309" s="28"/>
      <c r="M309" s="28"/>
      <c r="N309" s="28"/>
      <c r="O309" s="20"/>
      <c r="P309" s="20"/>
      <c r="Q309" s="20"/>
      <c r="R309" s="29"/>
      <c r="S309" s="19"/>
      <c r="T309" s="19"/>
      <c r="U309" s="30"/>
      <c r="V309" s="19"/>
      <c r="W309" s="19"/>
    </row>
    <row r="310" spans="2:23" ht="12.75">
      <c r="B310" s="41"/>
      <c r="C310" s="5"/>
      <c r="D310" s="8"/>
      <c r="E310" s="17"/>
      <c r="F310" s="46"/>
      <c r="G310" s="18"/>
      <c r="H310" s="20"/>
      <c r="I310" s="28"/>
      <c r="J310" s="28"/>
      <c r="K310" s="28"/>
      <c r="L310" s="28"/>
      <c r="M310" s="28"/>
      <c r="N310" s="28"/>
      <c r="O310" s="20"/>
      <c r="P310" s="20"/>
      <c r="Q310" s="20"/>
      <c r="R310" s="29"/>
      <c r="S310" s="19"/>
      <c r="T310" s="19"/>
      <c r="U310" s="30"/>
      <c r="V310" s="19"/>
      <c r="W310" s="19"/>
    </row>
    <row r="311" spans="2:23" ht="12.75">
      <c r="B311" s="41"/>
      <c r="C311" s="5"/>
      <c r="D311" s="8"/>
      <c r="E311" s="17"/>
      <c r="F311" s="46"/>
      <c r="G311" s="18"/>
      <c r="H311" s="20"/>
      <c r="I311" s="28"/>
      <c r="J311" s="28"/>
      <c r="K311" s="28"/>
      <c r="L311" s="28"/>
      <c r="M311" s="28"/>
      <c r="N311" s="28"/>
      <c r="O311" s="20"/>
      <c r="P311" s="20"/>
      <c r="Q311" s="20"/>
      <c r="R311" s="29"/>
      <c r="S311" s="19"/>
      <c r="T311" s="19"/>
      <c r="U311" s="30"/>
      <c r="V311" s="19"/>
      <c r="W311" s="19"/>
    </row>
    <row r="312" spans="2:23" ht="12.75">
      <c r="B312" s="41"/>
      <c r="C312" s="5"/>
      <c r="D312" s="8"/>
      <c r="E312" s="17"/>
      <c r="F312" s="46"/>
      <c r="G312" s="18"/>
      <c r="H312" s="20"/>
      <c r="I312" s="28"/>
      <c r="J312" s="28"/>
      <c r="K312" s="28"/>
      <c r="L312" s="28"/>
      <c r="M312" s="28"/>
      <c r="N312" s="28"/>
      <c r="O312" s="20"/>
      <c r="P312" s="20"/>
      <c r="Q312" s="20"/>
      <c r="R312" s="29"/>
      <c r="S312" s="19"/>
      <c r="T312" s="19"/>
      <c r="U312" s="30"/>
      <c r="V312" s="19"/>
      <c r="W312" s="19"/>
    </row>
    <row r="313" spans="2:23" ht="12.75">
      <c r="B313" s="41"/>
      <c r="C313" s="5"/>
      <c r="D313" s="8"/>
      <c r="E313" s="17"/>
      <c r="F313" s="46"/>
      <c r="G313" s="18"/>
      <c r="H313" s="20"/>
      <c r="I313" s="28"/>
      <c r="J313" s="28"/>
      <c r="K313" s="28"/>
      <c r="L313" s="28"/>
      <c r="M313" s="28"/>
      <c r="N313" s="28"/>
      <c r="O313" s="20"/>
      <c r="P313" s="20"/>
      <c r="Q313" s="20"/>
      <c r="R313" s="29"/>
      <c r="S313" s="19"/>
      <c r="T313" s="19"/>
      <c r="U313" s="30"/>
      <c r="V313" s="19"/>
      <c r="W313" s="19"/>
    </row>
    <row r="314" spans="2:23" ht="12.75">
      <c r="B314" s="41"/>
      <c r="C314" s="5"/>
      <c r="D314" s="8"/>
      <c r="E314" s="17"/>
      <c r="F314" s="46"/>
      <c r="G314" s="18"/>
      <c r="H314" s="20"/>
      <c r="I314" s="28"/>
      <c r="J314" s="28"/>
      <c r="K314" s="28"/>
      <c r="L314" s="28"/>
      <c r="M314" s="28"/>
      <c r="N314" s="28"/>
      <c r="O314" s="20"/>
      <c r="P314" s="20"/>
      <c r="Q314" s="20"/>
      <c r="R314" s="29"/>
      <c r="S314" s="19"/>
      <c r="T314" s="19"/>
      <c r="U314" s="30"/>
      <c r="V314" s="19"/>
      <c r="W314" s="19"/>
    </row>
    <row r="315" spans="2:23" ht="12.75">
      <c r="B315" s="41"/>
      <c r="C315" s="5"/>
      <c r="D315" s="8"/>
      <c r="E315" s="17"/>
      <c r="F315" s="46"/>
      <c r="G315" s="18"/>
      <c r="H315" s="20"/>
      <c r="I315" s="28"/>
      <c r="J315" s="28"/>
      <c r="K315" s="28"/>
      <c r="L315" s="28"/>
      <c r="M315" s="28"/>
      <c r="N315" s="28"/>
      <c r="O315" s="20"/>
      <c r="P315" s="20"/>
      <c r="Q315" s="20"/>
      <c r="R315" s="29"/>
      <c r="S315" s="19"/>
      <c r="T315" s="19"/>
      <c r="U315" s="30"/>
      <c r="V315" s="19"/>
      <c r="W315" s="19"/>
    </row>
    <row r="316" spans="2:23" ht="12.75">
      <c r="B316" s="41"/>
      <c r="C316" s="5"/>
      <c r="D316" s="8"/>
      <c r="E316" s="17"/>
      <c r="F316" s="46"/>
      <c r="G316" s="18"/>
      <c r="H316" s="20"/>
      <c r="I316" s="28"/>
      <c r="J316" s="28"/>
      <c r="K316" s="28"/>
      <c r="L316" s="28"/>
      <c r="M316" s="28"/>
      <c r="N316" s="28"/>
      <c r="O316" s="20"/>
      <c r="P316" s="20"/>
      <c r="Q316" s="20"/>
      <c r="R316" s="29"/>
      <c r="S316" s="19"/>
      <c r="T316" s="19"/>
      <c r="U316" s="30"/>
      <c r="V316" s="19"/>
      <c r="W316" s="19"/>
    </row>
    <row r="317" spans="2:23" ht="12.75">
      <c r="B317" s="41"/>
      <c r="C317" s="5"/>
      <c r="D317" s="8"/>
      <c r="E317" s="17"/>
      <c r="F317" s="46"/>
      <c r="G317" s="18"/>
      <c r="H317" s="20"/>
      <c r="I317" s="28"/>
      <c r="J317" s="28"/>
      <c r="K317" s="28"/>
      <c r="L317" s="28"/>
      <c r="M317" s="28"/>
      <c r="N317" s="28"/>
      <c r="O317" s="20"/>
      <c r="P317" s="20"/>
      <c r="Q317" s="20"/>
      <c r="R317" s="29"/>
      <c r="S317" s="19"/>
      <c r="T317" s="19"/>
      <c r="U317" s="30"/>
      <c r="V317" s="19"/>
      <c r="W317" s="19"/>
    </row>
    <row r="318" spans="2:23" ht="12.75">
      <c r="B318" s="41"/>
      <c r="C318" s="5"/>
      <c r="D318" s="8"/>
      <c r="E318" s="17"/>
      <c r="F318" s="46"/>
      <c r="G318" s="18"/>
      <c r="H318" s="20"/>
      <c r="I318" s="28"/>
      <c r="J318" s="28"/>
      <c r="K318" s="28"/>
      <c r="L318" s="28"/>
      <c r="M318" s="28"/>
      <c r="N318" s="28"/>
      <c r="O318" s="20"/>
      <c r="P318" s="20"/>
      <c r="Q318" s="20"/>
      <c r="R318" s="29"/>
      <c r="S318" s="19"/>
      <c r="T318" s="19"/>
      <c r="U318" s="30"/>
      <c r="V318" s="19"/>
      <c r="W318" s="19"/>
    </row>
    <row r="319" spans="2:23" ht="12.75">
      <c r="B319" s="41"/>
      <c r="C319" s="5"/>
      <c r="D319" s="8"/>
      <c r="E319" s="17"/>
      <c r="F319" s="46"/>
      <c r="G319" s="18"/>
      <c r="H319" s="20"/>
      <c r="I319" s="28"/>
      <c r="J319" s="28"/>
      <c r="K319" s="28"/>
      <c r="L319" s="28"/>
      <c r="M319" s="28"/>
      <c r="N319" s="28"/>
      <c r="O319" s="20"/>
      <c r="P319" s="20"/>
      <c r="Q319" s="20"/>
      <c r="R319" s="29"/>
      <c r="S319" s="19"/>
      <c r="T319" s="19"/>
      <c r="U319" s="30"/>
      <c r="V319" s="19"/>
      <c r="W319" s="19"/>
    </row>
    <row r="320" spans="2:23" ht="12.75">
      <c r="B320" s="41"/>
      <c r="C320" s="5"/>
      <c r="D320" s="8"/>
      <c r="E320" s="17"/>
      <c r="F320" s="46"/>
      <c r="G320" s="18"/>
      <c r="H320" s="20"/>
      <c r="I320" s="28"/>
      <c r="J320" s="28"/>
      <c r="K320" s="28"/>
      <c r="L320" s="28"/>
      <c r="M320" s="28"/>
      <c r="N320" s="28"/>
      <c r="O320" s="20"/>
      <c r="P320" s="20"/>
      <c r="Q320" s="20"/>
      <c r="R320" s="29"/>
      <c r="S320" s="19"/>
      <c r="T320" s="19"/>
      <c r="U320" s="30"/>
      <c r="V320" s="19"/>
      <c r="W320" s="19"/>
    </row>
    <row r="321" spans="2:23" ht="12.75">
      <c r="B321" s="41"/>
      <c r="C321" s="5"/>
      <c r="D321" s="8"/>
      <c r="E321" s="17"/>
      <c r="F321" s="46"/>
      <c r="G321" s="18"/>
      <c r="H321" s="20"/>
      <c r="I321" s="28"/>
      <c r="J321" s="28"/>
      <c r="K321" s="28"/>
      <c r="L321" s="28"/>
      <c r="M321" s="28"/>
      <c r="N321" s="28"/>
      <c r="O321" s="20"/>
      <c r="P321" s="20"/>
      <c r="Q321" s="20"/>
      <c r="R321" s="29"/>
      <c r="S321" s="19"/>
      <c r="T321" s="19"/>
      <c r="U321" s="30"/>
      <c r="V321" s="19"/>
      <c r="W321" s="19"/>
    </row>
    <row r="322" spans="2:23" ht="12.75">
      <c r="B322" s="41"/>
      <c r="C322" s="5"/>
      <c r="D322" s="8"/>
      <c r="E322" s="17"/>
      <c r="F322" s="46"/>
      <c r="G322" s="18"/>
      <c r="H322" s="20"/>
      <c r="I322" s="28"/>
      <c r="J322" s="28"/>
      <c r="K322" s="28"/>
      <c r="L322" s="28"/>
      <c r="M322" s="28"/>
      <c r="N322" s="28"/>
      <c r="O322" s="20"/>
      <c r="P322" s="20"/>
      <c r="Q322" s="20"/>
      <c r="R322" s="29"/>
      <c r="S322" s="19"/>
      <c r="T322" s="19"/>
      <c r="U322" s="30"/>
      <c r="V322" s="19"/>
      <c r="W322" s="19"/>
    </row>
    <row r="323" spans="2:23" ht="12.75">
      <c r="B323" s="41"/>
      <c r="C323" s="5"/>
      <c r="D323" s="8"/>
      <c r="E323" s="17"/>
      <c r="F323" s="46"/>
      <c r="G323" s="18"/>
      <c r="H323" s="20"/>
      <c r="I323" s="28"/>
      <c r="J323" s="28"/>
      <c r="K323" s="28"/>
      <c r="L323" s="28"/>
      <c r="M323" s="28"/>
      <c r="N323" s="28"/>
      <c r="O323" s="20"/>
      <c r="P323" s="20"/>
      <c r="Q323" s="20"/>
      <c r="R323" s="29"/>
      <c r="S323" s="19"/>
      <c r="T323" s="19"/>
      <c r="U323" s="30"/>
      <c r="V323" s="19"/>
      <c r="W323" s="19"/>
    </row>
    <row r="324" spans="2:23" ht="12.75">
      <c r="B324" s="41"/>
      <c r="C324" s="5"/>
      <c r="D324" s="8"/>
      <c r="E324" s="17"/>
      <c r="F324" s="46"/>
      <c r="G324" s="18"/>
      <c r="H324" s="20"/>
      <c r="I324" s="28"/>
      <c r="J324" s="28"/>
      <c r="K324" s="28"/>
      <c r="L324" s="28"/>
      <c r="M324" s="28"/>
      <c r="N324" s="28"/>
      <c r="O324" s="20"/>
      <c r="P324" s="20"/>
      <c r="Q324" s="20"/>
      <c r="R324" s="29"/>
      <c r="S324" s="19"/>
      <c r="T324" s="19"/>
      <c r="U324" s="30"/>
      <c r="V324" s="19"/>
      <c r="W324" s="19"/>
    </row>
    <row r="325" spans="2:23" ht="12.75">
      <c r="B325" s="41"/>
      <c r="C325" s="5"/>
      <c r="D325" s="8"/>
      <c r="E325" s="17"/>
      <c r="F325" s="46"/>
      <c r="G325" s="18"/>
      <c r="H325" s="20"/>
      <c r="I325" s="28"/>
      <c r="J325" s="28"/>
      <c r="K325" s="28"/>
      <c r="L325" s="28"/>
      <c r="M325" s="28"/>
      <c r="N325" s="28"/>
      <c r="O325" s="20"/>
      <c r="P325" s="20"/>
      <c r="Q325" s="20"/>
      <c r="R325" s="29"/>
      <c r="S325" s="19"/>
      <c r="T325" s="19"/>
      <c r="U325" s="30"/>
      <c r="V325" s="19"/>
      <c r="W325" s="19"/>
    </row>
    <row r="326" spans="2:23" ht="12.75">
      <c r="B326" s="41"/>
      <c r="C326" s="5"/>
      <c r="D326" s="8"/>
      <c r="E326" s="17"/>
      <c r="F326" s="46"/>
      <c r="G326" s="18"/>
      <c r="H326" s="20"/>
      <c r="I326" s="28"/>
      <c r="J326" s="28"/>
      <c r="K326" s="28"/>
      <c r="L326" s="28"/>
      <c r="M326" s="28"/>
      <c r="N326" s="28"/>
      <c r="O326" s="20"/>
      <c r="P326" s="20"/>
      <c r="Q326" s="20"/>
      <c r="R326" s="29"/>
      <c r="S326" s="19"/>
      <c r="T326" s="19"/>
      <c r="U326" s="30"/>
      <c r="V326" s="19"/>
      <c r="W326" s="19"/>
    </row>
    <row r="327" spans="2:23" ht="12.75">
      <c r="B327" s="41"/>
      <c r="C327" s="5"/>
      <c r="D327" s="8"/>
      <c r="E327" s="17"/>
      <c r="F327" s="46"/>
      <c r="G327" s="18"/>
      <c r="H327" s="20"/>
      <c r="I327" s="28"/>
      <c r="J327" s="28"/>
      <c r="K327" s="28"/>
      <c r="L327" s="28"/>
      <c r="M327" s="28"/>
      <c r="N327" s="28"/>
      <c r="O327" s="20"/>
      <c r="P327" s="20"/>
      <c r="Q327" s="20"/>
      <c r="R327" s="29"/>
      <c r="S327" s="19"/>
      <c r="T327" s="19"/>
      <c r="U327" s="30"/>
      <c r="V327" s="19"/>
      <c r="W327" s="19"/>
    </row>
    <row r="328" spans="2:23" ht="12.75">
      <c r="B328" s="41"/>
      <c r="C328" s="5"/>
      <c r="D328" s="8"/>
      <c r="E328" s="17"/>
      <c r="F328" s="46"/>
      <c r="G328" s="18"/>
      <c r="H328" s="20"/>
      <c r="I328" s="28"/>
      <c r="J328" s="28"/>
      <c r="K328" s="28"/>
      <c r="L328" s="28"/>
      <c r="M328" s="28"/>
      <c r="N328" s="28"/>
      <c r="O328" s="20"/>
      <c r="P328" s="20"/>
      <c r="Q328" s="20"/>
      <c r="R328" s="29"/>
      <c r="S328" s="19"/>
      <c r="T328" s="19"/>
      <c r="U328" s="30"/>
      <c r="V328" s="19"/>
      <c r="W328" s="19"/>
    </row>
    <row r="329" spans="2:23" ht="12.75">
      <c r="B329" s="41"/>
      <c r="C329" s="5"/>
      <c r="D329" s="8"/>
      <c r="E329" s="17"/>
      <c r="F329" s="46"/>
      <c r="G329" s="18"/>
      <c r="H329" s="20"/>
      <c r="I329" s="28"/>
      <c r="J329" s="28"/>
      <c r="K329" s="28"/>
      <c r="L329" s="28"/>
      <c r="M329" s="28"/>
      <c r="N329" s="28"/>
      <c r="O329" s="20"/>
      <c r="P329" s="20"/>
      <c r="Q329" s="20"/>
      <c r="R329" s="29"/>
      <c r="S329" s="19"/>
      <c r="T329" s="19"/>
      <c r="U329" s="30"/>
      <c r="V329" s="19"/>
      <c r="W329" s="19"/>
    </row>
    <row r="330" spans="2:23" ht="12.75">
      <c r="B330" s="41"/>
      <c r="C330" s="5"/>
      <c r="D330" s="8"/>
      <c r="E330" s="17"/>
      <c r="F330" s="46"/>
      <c r="G330" s="18"/>
      <c r="H330" s="20"/>
      <c r="I330" s="28"/>
      <c r="J330" s="28"/>
      <c r="K330" s="28"/>
      <c r="L330" s="28"/>
      <c r="M330" s="28"/>
      <c r="N330" s="28"/>
      <c r="O330" s="20"/>
      <c r="P330" s="20"/>
      <c r="Q330" s="20"/>
      <c r="R330" s="29"/>
      <c r="S330" s="19"/>
      <c r="T330" s="19"/>
      <c r="U330" s="30"/>
      <c r="V330" s="19"/>
      <c r="W330" s="19"/>
    </row>
    <row r="331" spans="2:23" ht="12.75">
      <c r="B331" s="41"/>
      <c r="C331" s="5"/>
      <c r="D331" s="8"/>
      <c r="E331" s="17"/>
      <c r="F331" s="46"/>
      <c r="G331" s="18"/>
      <c r="H331" s="20"/>
      <c r="I331" s="28"/>
      <c r="J331" s="28"/>
      <c r="K331" s="28"/>
      <c r="L331" s="28"/>
      <c r="M331" s="28"/>
      <c r="N331" s="28"/>
      <c r="O331" s="20"/>
      <c r="P331" s="20"/>
      <c r="Q331" s="20"/>
      <c r="R331" s="29"/>
      <c r="S331" s="19"/>
      <c r="T331" s="19"/>
      <c r="U331" s="30"/>
      <c r="V331" s="19"/>
      <c r="W331" s="19"/>
    </row>
    <row r="332" spans="2:23" ht="12.75">
      <c r="B332" s="41"/>
      <c r="C332" s="5"/>
      <c r="D332" s="8"/>
      <c r="E332" s="17"/>
      <c r="F332" s="46"/>
      <c r="G332" s="18"/>
      <c r="H332" s="20"/>
      <c r="I332" s="28"/>
      <c r="J332" s="28"/>
      <c r="K332" s="28"/>
      <c r="L332" s="28"/>
      <c r="M332" s="28"/>
      <c r="N332" s="28"/>
      <c r="O332" s="20"/>
      <c r="P332" s="20"/>
      <c r="Q332" s="20"/>
      <c r="R332" s="29"/>
      <c r="S332" s="19"/>
      <c r="T332" s="19"/>
      <c r="U332" s="30"/>
      <c r="V332" s="19"/>
      <c r="W332" s="19"/>
    </row>
    <row r="333" spans="2:23" ht="12.75">
      <c r="B333" s="41"/>
      <c r="C333" s="5"/>
      <c r="D333" s="8"/>
      <c r="E333" s="17"/>
      <c r="F333" s="46"/>
      <c r="G333" s="18"/>
      <c r="H333" s="20"/>
      <c r="I333" s="28"/>
      <c r="J333" s="28"/>
      <c r="K333" s="28"/>
      <c r="L333" s="28"/>
      <c r="M333" s="28"/>
      <c r="N333" s="28"/>
      <c r="O333" s="20"/>
      <c r="P333" s="20"/>
      <c r="Q333" s="20"/>
      <c r="R333" s="29"/>
      <c r="S333" s="19"/>
      <c r="T333" s="19"/>
      <c r="U333" s="30"/>
      <c r="V333" s="19"/>
      <c r="W333" s="19"/>
    </row>
    <row r="334" spans="2:23" ht="12.75">
      <c r="B334" s="41"/>
      <c r="C334" s="5"/>
      <c r="D334" s="8"/>
      <c r="E334" s="17"/>
      <c r="F334" s="46"/>
      <c r="G334" s="18"/>
      <c r="H334" s="20"/>
      <c r="I334" s="28"/>
      <c r="J334" s="28"/>
      <c r="K334" s="28"/>
      <c r="L334" s="28"/>
      <c r="M334" s="28"/>
      <c r="N334" s="28"/>
      <c r="O334" s="20"/>
      <c r="P334" s="20"/>
      <c r="Q334" s="20"/>
      <c r="R334" s="29"/>
      <c r="S334" s="19"/>
      <c r="T334" s="19"/>
      <c r="U334" s="30"/>
      <c r="V334" s="19"/>
      <c r="W334" s="19"/>
    </row>
    <row r="335" spans="2:23" ht="12.75">
      <c r="B335" s="41"/>
      <c r="C335" s="5"/>
      <c r="D335" s="8"/>
      <c r="E335" s="17"/>
      <c r="F335" s="46"/>
      <c r="G335" s="18"/>
      <c r="H335" s="20"/>
      <c r="I335" s="28"/>
      <c r="J335" s="28"/>
      <c r="K335" s="28"/>
      <c r="L335" s="28"/>
      <c r="M335" s="28"/>
      <c r="N335" s="28"/>
      <c r="O335" s="20"/>
      <c r="P335" s="20"/>
      <c r="Q335" s="20"/>
      <c r="R335" s="29"/>
      <c r="S335" s="19"/>
      <c r="T335" s="19"/>
      <c r="U335" s="30"/>
      <c r="V335" s="19"/>
      <c r="W335" s="19"/>
    </row>
    <row r="336" spans="2:23" ht="12.75">
      <c r="B336" s="41"/>
      <c r="C336" s="5"/>
      <c r="D336" s="8"/>
      <c r="E336" s="17"/>
      <c r="F336" s="46"/>
      <c r="G336" s="18"/>
      <c r="H336" s="20"/>
      <c r="I336" s="28"/>
      <c r="J336" s="28"/>
      <c r="K336" s="28"/>
      <c r="L336" s="28"/>
      <c r="M336" s="28"/>
      <c r="N336" s="28"/>
      <c r="O336" s="20"/>
      <c r="P336" s="20"/>
      <c r="Q336" s="20"/>
      <c r="R336" s="29"/>
      <c r="S336" s="19"/>
      <c r="T336" s="19"/>
      <c r="U336" s="30"/>
      <c r="V336" s="19"/>
      <c r="W336" s="19"/>
    </row>
    <row r="337" spans="2:23" ht="12.75">
      <c r="B337" s="41"/>
      <c r="C337" s="5"/>
      <c r="D337" s="8"/>
      <c r="E337" s="17"/>
      <c r="F337" s="46"/>
      <c r="G337" s="18"/>
      <c r="H337" s="20"/>
      <c r="I337" s="28"/>
      <c r="J337" s="28"/>
      <c r="K337" s="28"/>
      <c r="L337" s="28"/>
      <c r="M337" s="28"/>
      <c r="N337" s="28"/>
      <c r="O337" s="20"/>
      <c r="P337" s="20"/>
      <c r="Q337" s="20"/>
      <c r="R337" s="29"/>
      <c r="S337" s="19"/>
      <c r="T337" s="19"/>
      <c r="U337" s="30"/>
      <c r="V337" s="19"/>
      <c r="W337" s="19"/>
    </row>
    <row r="338" spans="2:23" ht="12.75">
      <c r="B338" s="41"/>
      <c r="C338" s="5"/>
      <c r="D338" s="8"/>
      <c r="E338" s="17"/>
      <c r="F338" s="46"/>
      <c r="G338" s="18"/>
      <c r="H338" s="20"/>
      <c r="I338" s="28"/>
      <c r="J338" s="28"/>
      <c r="K338" s="28"/>
      <c r="L338" s="28"/>
      <c r="M338" s="28"/>
      <c r="N338" s="28"/>
      <c r="O338" s="20"/>
      <c r="P338" s="20"/>
      <c r="Q338" s="20"/>
      <c r="R338" s="29"/>
      <c r="S338" s="19"/>
      <c r="T338" s="19"/>
      <c r="U338" s="30"/>
      <c r="V338" s="19"/>
      <c r="W338" s="19"/>
    </row>
    <row r="339" spans="2:23" ht="12.75">
      <c r="B339" s="41"/>
      <c r="C339" s="5"/>
      <c r="D339" s="8"/>
      <c r="E339" s="17"/>
      <c r="F339" s="46"/>
      <c r="G339" s="18"/>
      <c r="H339" s="20"/>
      <c r="I339" s="28"/>
      <c r="J339" s="28"/>
      <c r="K339" s="28"/>
      <c r="L339" s="28"/>
      <c r="M339" s="28"/>
      <c r="N339" s="28"/>
      <c r="O339" s="20"/>
      <c r="P339" s="20"/>
      <c r="Q339" s="20"/>
      <c r="R339" s="29"/>
      <c r="S339" s="19"/>
      <c r="T339" s="19"/>
      <c r="U339" s="30"/>
      <c r="V339" s="19"/>
      <c r="W339" s="19"/>
    </row>
    <row r="340" spans="2:23" ht="12.75">
      <c r="B340" s="41"/>
      <c r="C340" s="5"/>
      <c r="D340" s="8"/>
      <c r="E340" s="17"/>
      <c r="F340" s="46"/>
      <c r="G340" s="18"/>
      <c r="H340" s="20"/>
      <c r="I340" s="28"/>
      <c r="J340" s="28"/>
      <c r="K340" s="28"/>
      <c r="L340" s="28"/>
      <c r="M340" s="28"/>
      <c r="N340" s="28"/>
      <c r="O340" s="20"/>
      <c r="P340" s="20"/>
      <c r="Q340" s="20"/>
      <c r="R340" s="29"/>
      <c r="S340" s="19"/>
      <c r="T340" s="19"/>
      <c r="U340" s="30"/>
      <c r="V340" s="19"/>
      <c r="W340" s="19"/>
    </row>
    <row r="341" spans="2:23" ht="12.75">
      <c r="B341" s="41"/>
      <c r="C341" s="5"/>
      <c r="D341" s="8"/>
      <c r="E341" s="17"/>
      <c r="F341" s="46"/>
      <c r="G341" s="18"/>
      <c r="H341" s="20"/>
      <c r="I341" s="28"/>
      <c r="J341" s="28"/>
      <c r="K341" s="28"/>
      <c r="L341" s="28"/>
      <c r="M341" s="28"/>
      <c r="N341" s="28"/>
      <c r="O341" s="20"/>
      <c r="P341" s="20"/>
      <c r="Q341" s="20"/>
      <c r="R341" s="29"/>
      <c r="S341" s="19"/>
      <c r="T341" s="19"/>
      <c r="U341" s="30"/>
      <c r="V341" s="19"/>
      <c r="W341" s="19"/>
    </row>
    <row r="342" spans="2:23" ht="12.75">
      <c r="B342" s="41"/>
      <c r="C342" s="5"/>
      <c r="D342" s="8"/>
      <c r="E342" s="17"/>
      <c r="F342" s="46"/>
      <c r="G342" s="18"/>
      <c r="H342" s="20"/>
      <c r="I342" s="28"/>
      <c r="J342" s="28"/>
      <c r="K342" s="28"/>
      <c r="L342" s="28"/>
      <c r="M342" s="28"/>
      <c r="N342" s="28"/>
      <c r="O342" s="20"/>
      <c r="P342" s="20"/>
      <c r="Q342" s="20"/>
      <c r="R342" s="29"/>
      <c r="S342" s="19"/>
      <c r="T342" s="19"/>
      <c r="U342" s="30"/>
      <c r="V342" s="19"/>
      <c r="W342" s="19"/>
    </row>
    <row r="343" spans="2:23" ht="12.75">
      <c r="B343" s="41"/>
      <c r="C343" s="5"/>
      <c r="D343" s="8"/>
      <c r="E343" s="17"/>
      <c r="F343" s="46"/>
      <c r="G343" s="18"/>
      <c r="H343" s="20"/>
      <c r="I343" s="28"/>
      <c r="J343" s="28"/>
      <c r="K343" s="28"/>
      <c r="L343" s="28"/>
      <c r="M343" s="28"/>
      <c r="N343" s="28"/>
      <c r="O343" s="20"/>
      <c r="P343" s="20"/>
      <c r="Q343" s="20"/>
      <c r="R343" s="29"/>
      <c r="S343" s="19"/>
      <c r="T343" s="19"/>
      <c r="U343" s="30"/>
      <c r="V343" s="19"/>
      <c r="W343" s="19"/>
    </row>
    <row r="344" spans="2:23" ht="12.75">
      <c r="B344" s="41"/>
      <c r="C344" s="5"/>
      <c r="D344" s="8"/>
      <c r="E344" s="17"/>
      <c r="F344" s="46"/>
      <c r="G344" s="18"/>
      <c r="H344" s="20"/>
      <c r="I344" s="28"/>
      <c r="J344" s="28"/>
      <c r="K344" s="28"/>
      <c r="L344" s="28"/>
      <c r="M344" s="28"/>
      <c r="N344" s="28"/>
      <c r="O344" s="20"/>
      <c r="P344" s="20"/>
      <c r="Q344" s="20"/>
      <c r="R344" s="29"/>
      <c r="S344" s="19"/>
      <c r="T344" s="19"/>
      <c r="U344" s="30"/>
      <c r="V344" s="19"/>
      <c r="W344" s="19"/>
    </row>
    <row r="345" spans="2:23" ht="12.75">
      <c r="B345" s="41"/>
      <c r="C345" s="5"/>
      <c r="D345" s="8"/>
      <c r="E345" s="17"/>
      <c r="F345" s="46"/>
      <c r="G345" s="18"/>
      <c r="H345" s="20"/>
      <c r="I345" s="28"/>
      <c r="J345" s="28"/>
      <c r="K345" s="28"/>
      <c r="L345" s="28"/>
      <c r="M345" s="28"/>
      <c r="N345" s="28"/>
      <c r="O345" s="20"/>
      <c r="P345" s="20"/>
      <c r="Q345" s="20"/>
      <c r="R345" s="29"/>
      <c r="S345" s="19"/>
      <c r="T345" s="19"/>
      <c r="U345" s="30"/>
      <c r="V345" s="19"/>
      <c r="W345" s="19"/>
    </row>
    <row r="346" spans="2:23" ht="12.75">
      <c r="B346" s="41"/>
      <c r="C346" s="5"/>
      <c r="D346" s="8"/>
      <c r="E346" s="17"/>
      <c r="F346" s="46"/>
      <c r="G346" s="18"/>
      <c r="H346" s="20"/>
      <c r="I346" s="28"/>
      <c r="J346" s="28"/>
      <c r="K346" s="28"/>
      <c r="L346" s="28"/>
      <c r="M346" s="28"/>
      <c r="N346" s="28"/>
      <c r="O346" s="20"/>
      <c r="P346" s="20"/>
      <c r="Q346" s="20"/>
      <c r="R346" s="29"/>
      <c r="S346" s="19"/>
      <c r="T346" s="19"/>
      <c r="U346" s="30"/>
      <c r="V346" s="19"/>
      <c r="W346" s="19"/>
    </row>
    <row r="347" spans="2:23" ht="12.75">
      <c r="B347" s="41"/>
      <c r="C347" s="5"/>
      <c r="D347" s="8"/>
      <c r="E347" s="17"/>
      <c r="F347" s="46"/>
      <c r="G347" s="18"/>
      <c r="H347" s="20"/>
      <c r="I347" s="28"/>
      <c r="J347" s="28"/>
      <c r="K347" s="28"/>
      <c r="L347" s="28"/>
      <c r="M347" s="28"/>
      <c r="N347" s="28"/>
      <c r="O347" s="20"/>
      <c r="P347" s="20"/>
      <c r="Q347" s="20"/>
      <c r="R347" s="29"/>
      <c r="S347" s="19"/>
      <c r="T347" s="19"/>
      <c r="U347" s="30"/>
      <c r="V347" s="19"/>
      <c r="W347" s="19"/>
    </row>
    <row r="348" spans="2:23" ht="12.75">
      <c r="B348" s="41"/>
      <c r="C348" s="5"/>
      <c r="D348" s="8"/>
      <c r="E348" s="17"/>
      <c r="F348" s="46"/>
      <c r="G348" s="18"/>
      <c r="H348" s="20"/>
      <c r="I348" s="28"/>
      <c r="J348" s="28"/>
      <c r="K348" s="28"/>
      <c r="L348" s="28"/>
      <c r="M348" s="28"/>
      <c r="N348" s="28"/>
      <c r="O348" s="20"/>
      <c r="P348" s="20"/>
      <c r="Q348" s="20"/>
      <c r="R348" s="29"/>
      <c r="S348" s="19"/>
      <c r="T348" s="19"/>
      <c r="U348" s="30"/>
      <c r="V348" s="19"/>
      <c r="W348" s="19"/>
    </row>
    <row r="349" spans="2:23" ht="12.75">
      <c r="B349" s="41"/>
      <c r="C349" s="5"/>
      <c r="D349" s="8"/>
      <c r="E349" s="17"/>
      <c r="F349" s="46"/>
      <c r="G349" s="18"/>
      <c r="H349" s="20"/>
      <c r="I349" s="28"/>
      <c r="J349" s="28"/>
      <c r="K349" s="28"/>
      <c r="L349" s="28"/>
      <c r="M349" s="28"/>
      <c r="N349" s="28"/>
      <c r="O349" s="20"/>
      <c r="P349" s="20"/>
      <c r="Q349" s="20"/>
      <c r="R349" s="29"/>
      <c r="S349" s="19"/>
      <c r="T349" s="19"/>
      <c r="U349" s="30"/>
      <c r="V349" s="19"/>
      <c r="W349" s="19"/>
    </row>
    <row r="350" spans="2:23" ht="12.75">
      <c r="B350" s="41"/>
      <c r="C350" s="5"/>
      <c r="D350" s="8"/>
      <c r="E350" s="17"/>
      <c r="F350" s="46"/>
      <c r="G350" s="18"/>
      <c r="H350" s="20"/>
      <c r="I350" s="28"/>
      <c r="J350" s="28"/>
      <c r="K350" s="28"/>
      <c r="L350" s="28"/>
      <c r="M350" s="28"/>
      <c r="N350" s="28"/>
      <c r="O350" s="20"/>
      <c r="P350" s="20"/>
      <c r="Q350" s="20"/>
      <c r="R350" s="29"/>
      <c r="S350" s="19"/>
      <c r="T350" s="19"/>
      <c r="U350" s="30"/>
      <c r="V350" s="19"/>
      <c r="W350" s="19"/>
    </row>
    <row r="351" spans="2:23" ht="12.75">
      <c r="B351" s="41"/>
      <c r="C351" s="5"/>
      <c r="D351" s="8"/>
      <c r="E351" s="17"/>
      <c r="F351" s="46"/>
      <c r="G351" s="18"/>
      <c r="H351" s="20"/>
      <c r="I351" s="28"/>
      <c r="J351" s="28"/>
      <c r="K351" s="28"/>
      <c r="L351" s="28"/>
      <c r="M351" s="28"/>
      <c r="N351" s="28"/>
      <c r="O351" s="20"/>
      <c r="P351" s="20"/>
      <c r="Q351" s="20"/>
      <c r="R351" s="29"/>
      <c r="S351" s="19"/>
      <c r="T351" s="19"/>
      <c r="U351" s="30"/>
      <c r="V351" s="19"/>
      <c r="W351" s="19"/>
    </row>
    <row r="352" spans="2:23" ht="12.75">
      <c r="B352" s="41"/>
      <c r="C352" s="5"/>
      <c r="D352" s="8"/>
      <c r="E352" s="17"/>
      <c r="F352" s="46"/>
      <c r="G352" s="18"/>
      <c r="H352" s="20"/>
      <c r="I352" s="28"/>
      <c r="J352" s="28"/>
      <c r="K352" s="28"/>
      <c r="L352" s="28"/>
      <c r="M352" s="28"/>
      <c r="N352" s="28"/>
      <c r="O352" s="20"/>
      <c r="P352" s="20"/>
      <c r="Q352" s="20"/>
      <c r="R352" s="29"/>
      <c r="S352" s="19"/>
      <c r="T352" s="19"/>
      <c r="U352" s="30"/>
      <c r="V352" s="19"/>
      <c r="W352" s="19"/>
    </row>
    <row r="353" spans="2:23" ht="12.75">
      <c r="B353" s="41"/>
      <c r="C353" s="5"/>
      <c r="D353" s="8"/>
      <c r="E353" s="17"/>
      <c r="F353" s="46"/>
      <c r="G353" s="18"/>
      <c r="H353" s="20"/>
      <c r="I353" s="28"/>
      <c r="J353" s="28"/>
      <c r="K353" s="28"/>
      <c r="L353" s="28"/>
      <c r="M353" s="28"/>
      <c r="N353" s="28"/>
      <c r="O353" s="20"/>
      <c r="P353" s="20"/>
      <c r="Q353" s="20"/>
      <c r="R353" s="29"/>
      <c r="S353" s="19"/>
      <c r="T353" s="19"/>
      <c r="U353" s="30"/>
      <c r="V353" s="19"/>
      <c r="W353" s="19"/>
    </row>
    <row r="354" spans="2:23" ht="12.75">
      <c r="B354" s="41"/>
      <c r="C354" s="5"/>
      <c r="D354" s="8"/>
      <c r="E354" s="17"/>
      <c r="F354" s="46"/>
      <c r="G354" s="18"/>
      <c r="H354" s="20"/>
      <c r="I354" s="28"/>
      <c r="J354" s="28"/>
      <c r="K354" s="28"/>
      <c r="L354" s="28"/>
      <c r="M354" s="28"/>
      <c r="N354" s="28"/>
      <c r="O354" s="20"/>
      <c r="P354" s="20"/>
      <c r="Q354" s="20"/>
      <c r="R354" s="29"/>
      <c r="S354" s="19"/>
      <c r="T354" s="19"/>
      <c r="U354" s="30"/>
      <c r="V354" s="19"/>
      <c r="W354" s="19"/>
    </row>
    <row r="355" spans="2:23" ht="12.75">
      <c r="B355" s="41"/>
      <c r="C355" s="5"/>
      <c r="D355" s="8"/>
      <c r="E355" s="17"/>
      <c r="F355" s="46"/>
      <c r="G355" s="18"/>
      <c r="H355" s="20"/>
      <c r="I355" s="28"/>
      <c r="J355" s="28"/>
      <c r="K355" s="28"/>
      <c r="L355" s="28"/>
      <c r="M355" s="28"/>
      <c r="N355" s="28"/>
      <c r="O355" s="20"/>
      <c r="P355" s="20"/>
      <c r="Q355" s="20"/>
      <c r="R355" s="29"/>
      <c r="S355" s="19"/>
      <c r="T355" s="19"/>
      <c r="U355" s="30"/>
      <c r="V355" s="19"/>
      <c r="W355" s="19"/>
    </row>
    <row r="356" spans="2:23" ht="12.75">
      <c r="B356" s="41"/>
      <c r="C356" s="5"/>
      <c r="D356" s="8"/>
      <c r="E356" s="17"/>
      <c r="F356" s="46"/>
      <c r="G356" s="18"/>
      <c r="H356" s="20"/>
      <c r="I356" s="28"/>
      <c r="J356" s="28"/>
      <c r="K356" s="28"/>
      <c r="L356" s="28"/>
      <c r="M356" s="28"/>
      <c r="N356" s="28"/>
      <c r="O356" s="20"/>
      <c r="P356" s="20"/>
      <c r="Q356" s="20"/>
      <c r="R356" s="29"/>
      <c r="S356" s="19"/>
      <c r="T356" s="19"/>
      <c r="U356" s="30"/>
      <c r="V356" s="19"/>
      <c r="W356" s="19"/>
    </row>
    <row r="357" spans="2:23" ht="12.75">
      <c r="B357" s="41"/>
      <c r="C357" s="5"/>
      <c r="D357" s="8"/>
      <c r="E357" s="17"/>
      <c r="F357" s="46"/>
      <c r="G357" s="18"/>
      <c r="H357" s="20"/>
      <c r="I357" s="28"/>
      <c r="J357" s="28"/>
      <c r="K357" s="28"/>
      <c r="L357" s="28"/>
      <c r="M357" s="28"/>
      <c r="N357" s="28"/>
      <c r="O357" s="20"/>
      <c r="P357" s="20"/>
      <c r="Q357" s="20"/>
      <c r="R357" s="29"/>
      <c r="S357" s="19"/>
      <c r="T357" s="19"/>
      <c r="U357" s="30"/>
      <c r="V357" s="19"/>
      <c r="W357" s="19"/>
    </row>
    <row r="358" spans="2:23" ht="12.75">
      <c r="B358" s="41"/>
      <c r="C358" s="5"/>
      <c r="D358" s="8"/>
      <c r="E358" s="17"/>
      <c r="F358" s="46"/>
      <c r="G358" s="18"/>
      <c r="H358" s="20"/>
      <c r="I358" s="28"/>
      <c r="J358" s="28"/>
      <c r="K358" s="28"/>
      <c r="L358" s="28"/>
      <c r="M358" s="28"/>
      <c r="N358" s="28"/>
      <c r="O358" s="20"/>
      <c r="P358" s="20"/>
      <c r="Q358" s="20"/>
      <c r="R358" s="29"/>
      <c r="S358" s="19"/>
      <c r="T358" s="19"/>
      <c r="U358" s="30"/>
      <c r="V358" s="19"/>
      <c r="W358" s="19"/>
    </row>
    <row r="359" spans="2:23" ht="12.75">
      <c r="B359" s="41"/>
      <c r="C359" s="5"/>
      <c r="D359" s="8"/>
      <c r="E359" s="17"/>
      <c r="F359" s="46"/>
      <c r="G359" s="18"/>
      <c r="H359" s="20"/>
      <c r="I359" s="28"/>
      <c r="J359" s="28"/>
      <c r="K359" s="28"/>
      <c r="L359" s="28"/>
      <c r="M359" s="28"/>
      <c r="N359" s="28"/>
      <c r="O359" s="20"/>
      <c r="P359" s="20"/>
      <c r="Q359" s="20"/>
      <c r="R359" s="29"/>
      <c r="S359" s="19"/>
      <c r="T359" s="19"/>
      <c r="U359" s="30"/>
      <c r="V359" s="19"/>
      <c r="W359" s="19"/>
    </row>
    <row r="360" spans="2:23" ht="12.75">
      <c r="B360" s="41"/>
      <c r="C360" s="5"/>
      <c r="D360" s="8"/>
      <c r="E360" s="17"/>
      <c r="F360" s="46"/>
      <c r="G360" s="18"/>
      <c r="H360" s="20"/>
      <c r="I360" s="28"/>
      <c r="J360" s="28"/>
      <c r="K360" s="28"/>
      <c r="L360" s="28"/>
      <c r="M360" s="28"/>
      <c r="N360" s="28"/>
      <c r="O360" s="20"/>
      <c r="P360" s="20"/>
      <c r="Q360" s="20"/>
      <c r="R360" s="29"/>
      <c r="S360" s="19"/>
      <c r="T360" s="19"/>
      <c r="U360" s="30"/>
      <c r="V360" s="19"/>
      <c r="W360" s="19"/>
    </row>
    <row r="361" spans="2:23" ht="12.75">
      <c r="B361" s="41"/>
      <c r="C361" s="5"/>
      <c r="D361" s="8"/>
      <c r="E361" s="17"/>
      <c r="F361" s="46"/>
      <c r="G361" s="18"/>
      <c r="H361" s="20"/>
      <c r="I361" s="28"/>
      <c r="J361" s="28"/>
      <c r="K361" s="28"/>
      <c r="L361" s="28"/>
      <c r="M361" s="28"/>
      <c r="N361" s="28"/>
      <c r="O361" s="20"/>
      <c r="P361" s="20"/>
      <c r="Q361" s="20"/>
      <c r="R361" s="29"/>
      <c r="S361" s="19"/>
      <c r="T361" s="19"/>
      <c r="U361" s="30"/>
      <c r="V361" s="19"/>
      <c r="W361" s="19"/>
    </row>
    <row r="362" spans="2:23" ht="12.75">
      <c r="B362" s="41"/>
      <c r="C362" s="5"/>
      <c r="D362" s="8"/>
      <c r="E362" s="17"/>
      <c r="F362" s="46"/>
      <c r="G362" s="18"/>
      <c r="H362" s="20"/>
      <c r="I362" s="28"/>
      <c r="J362" s="28"/>
      <c r="K362" s="28"/>
      <c r="L362" s="28"/>
      <c r="M362" s="28"/>
      <c r="N362" s="28"/>
      <c r="O362" s="20"/>
      <c r="P362" s="20"/>
      <c r="Q362" s="20"/>
      <c r="R362" s="29"/>
      <c r="S362" s="19"/>
      <c r="T362" s="19"/>
      <c r="U362" s="30"/>
      <c r="V362" s="19"/>
      <c r="W362" s="19"/>
    </row>
    <row r="363" spans="2:23" ht="12.75">
      <c r="B363" s="41"/>
      <c r="C363" s="5"/>
      <c r="D363" s="8"/>
      <c r="E363" s="17"/>
      <c r="F363" s="46"/>
      <c r="G363" s="18"/>
      <c r="H363" s="20"/>
      <c r="I363" s="28"/>
      <c r="J363" s="28"/>
      <c r="K363" s="28"/>
      <c r="L363" s="28"/>
      <c r="M363" s="28"/>
      <c r="N363" s="28"/>
      <c r="O363" s="20"/>
      <c r="P363" s="20"/>
      <c r="Q363" s="20"/>
      <c r="R363" s="29"/>
      <c r="S363" s="19"/>
      <c r="T363" s="19"/>
      <c r="U363" s="30"/>
      <c r="V363" s="19"/>
      <c r="W363" s="19"/>
    </row>
    <row r="364" spans="2:23" ht="12.75">
      <c r="B364" s="41"/>
      <c r="C364" s="5"/>
      <c r="D364" s="8"/>
      <c r="E364" s="17"/>
      <c r="F364" s="46"/>
      <c r="G364" s="18"/>
      <c r="H364" s="20"/>
      <c r="I364" s="28"/>
      <c r="J364" s="28"/>
      <c r="K364" s="28"/>
      <c r="L364" s="28"/>
      <c r="M364" s="28"/>
      <c r="N364" s="28"/>
      <c r="O364" s="20"/>
      <c r="P364" s="20"/>
      <c r="Q364" s="20"/>
      <c r="R364" s="29"/>
      <c r="S364" s="19"/>
      <c r="T364" s="19"/>
      <c r="U364" s="30"/>
      <c r="V364" s="19"/>
      <c r="W364" s="19"/>
    </row>
    <row r="365" spans="2:23" ht="12.75">
      <c r="B365" s="41"/>
      <c r="C365" s="5"/>
      <c r="D365" s="8"/>
      <c r="E365" s="17"/>
      <c r="F365" s="46"/>
      <c r="G365" s="18"/>
      <c r="H365" s="20"/>
      <c r="I365" s="28"/>
      <c r="J365" s="28"/>
      <c r="K365" s="28"/>
      <c r="L365" s="28"/>
      <c r="M365" s="28"/>
      <c r="N365" s="28"/>
      <c r="O365" s="20"/>
      <c r="P365" s="20"/>
      <c r="Q365" s="20"/>
      <c r="R365" s="29"/>
      <c r="S365" s="19"/>
      <c r="T365" s="19"/>
      <c r="U365" s="30"/>
      <c r="V365" s="19"/>
      <c r="W365" s="19"/>
    </row>
    <row r="366" spans="2:23" ht="12.75">
      <c r="B366" s="41"/>
      <c r="C366" s="5"/>
      <c r="D366" s="8"/>
      <c r="E366" s="17"/>
      <c r="F366" s="46"/>
      <c r="G366" s="18"/>
      <c r="H366" s="20"/>
      <c r="I366" s="28"/>
      <c r="J366" s="28"/>
      <c r="K366" s="28"/>
      <c r="L366" s="28"/>
      <c r="M366" s="28"/>
      <c r="N366" s="28"/>
      <c r="O366" s="20"/>
      <c r="P366" s="20"/>
      <c r="Q366" s="20"/>
      <c r="R366" s="29"/>
      <c r="S366" s="19"/>
      <c r="T366" s="19"/>
      <c r="U366" s="30"/>
      <c r="V366" s="19"/>
      <c r="W366" s="19"/>
    </row>
    <row r="367" spans="2:23" ht="12.75">
      <c r="B367" s="41"/>
      <c r="C367" s="5"/>
      <c r="D367" s="8"/>
      <c r="E367" s="17"/>
      <c r="F367" s="46"/>
      <c r="G367" s="18"/>
      <c r="H367" s="20"/>
      <c r="I367" s="28"/>
      <c r="J367" s="28"/>
      <c r="K367" s="28"/>
      <c r="L367" s="28"/>
      <c r="M367" s="28"/>
      <c r="N367" s="28"/>
      <c r="O367" s="20"/>
      <c r="P367" s="20"/>
      <c r="Q367" s="20"/>
      <c r="R367" s="29"/>
      <c r="S367" s="19"/>
      <c r="T367" s="19"/>
      <c r="U367" s="30"/>
      <c r="V367" s="19"/>
      <c r="W367" s="19"/>
    </row>
    <row r="368" spans="2:23" ht="12.75">
      <c r="B368" s="41"/>
      <c r="C368" s="5"/>
      <c r="D368" s="8"/>
      <c r="E368" s="17"/>
      <c r="F368" s="46"/>
      <c r="G368" s="18"/>
      <c r="H368" s="20"/>
      <c r="I368" s="28"/>
      <c r="J368" s="28"/>
      <c r="K368" s="28"/>
      <c r="L368" s="28"/>
      <c r="M368" s="28"/>
      <c r="N368" s="28"/>
      <c r="O368" s="20"/>
      <c r="P368" s="20"/>
      <c r="Q368" s="20"/>
      <c r="R368" s="29"/>
      <c r="S368" s="19"/>
      <c r="T368" s="19"/>
      <c r="U368" s="30"/>
      <c r="V368" s="19"/>
      <c r="W368" s="19"/>
    </row>
    <row r="369" spans="2:23" ht="12.75">
      <c r="B369" s="41"/>
      <c r="C369" s="5"/>
      <c r="D369" s="8"/>
      <c r="E369" s="17"/>
      <c r="F369" s="46"/>
      <c r="G369" s="18"/>
      <c r="H369" s="20"/>
      <c r="I369" s="28"/>
      <c r="J369" s="28"/>
      <c r="K369" s="28"/>
      <c r="L369" s="28"/>
      <c r="M369" s="28"/>
      <c r="N369" s="28"/>
      <c r="O369" s="20"/>
      <c r="P369" s="20"/>
      <c r="Q369" s="20"/>
      <c r="R369" s="29"/>
      <c r="S369" s="19"/>
      <c r="T369" s="19"/>
      <c r="U369" s="30"/>
      <c r="V369" s="19"/>
      <c r="W369" s="19"/>
    </row>
    <row r="370" spans="2:23" ht="12.75">
      <c r="B370" s="41"/>
      <c r="C370" s="5"/>
      <c r="D370" s="8"/>
      <c r="E370" s="17"/>
      <c r="F370" s="46"/>
      <c r="G370" s="18"/>
      <c r="H370" s="20"/>
      <c r="I370" s="28"/>
      <c r="J370" s="28"/>
      <c r="K370" s="28"/>
      <c r="L370" s="28"/>
      <c r="M370" s="28"/>
      <c r="N370" s="28"/>
      <c r="O370" s="20"/>
      <c r="P370" s="20"/>
      <c r="Q370" s="20"/>
      <c r="R370" s="29"/>
      <c r="S370" s="19"/>
      <c r="T370" s="19"/>
      <c r="U370" s="30"/>
      <c r="V370" s="19"/>
      <c r="W370" s="19"/>
    </row>
    <row r="371" spans="2:23" ht="12.75">
      <c r="B371" s="41"/>
      <c r="C371" s="5"/>
      <c r="D371" s="8"/>
      <c r="E371" s="17"/>
      <c r="F371" s="46"/>
      <c r="G371" s="18"/>
      <c r="H371" s="20"/>
      <c r="I371" s="28"/>
      <c r="J371" s="28"/>
      <c r="K371" s="28"/>
      <c r="L371" s="28"/>
      <c r="M371" s="28"/>
      <c r="N371" s="28"/>
      <c r="O371" s="20"/>
      <c r="P371" s="20"/>
      <c r="Q371" s="20"/>
      <c r="R371" s="29"/>
      <c r="S371" s="19"/>
      <c r="T371" s="19"/>
      <c r="U371" s="30"/>
      <c r="V371" s="19"/>
      <c r="W371" s="19"/>
    </row>
    <row r="372" spans="2:23" ht="12.75">
      <c r="B372" s="41"/>
      <c r="C372" s="5"/>
      <c r="D372" s="8"/>
      <c r="E372" s="17"/>
      <c r="F372" s="46"/>
      <c r="G372" s="18"/>
      <c r="H372" s="20"/>
      <c r="I372" s="28"/>
      <c r="J372" s="28"/>
      <c r="K372" s="28"/>
      <c r="L372" s="28"/>
      <c r="M372" s="28"/>
      <c r="N372" s="28"/>
      <c r="O372" s="20"/>
      <c r="P372" s="20"/>
      <c r="Q372" s="20"/>
      <c r="R372" s="29"/>
      <c r="S372" s="19"/>
      <c r="T372" s="19"/>
      <c r="U372" s="30"/>
      <c r="V372" s="19"/>
      <c r="W372" s="19"/>
    </row>
    <row r="373" spans="2:23" ht="12.75">
      <c r="B373" s="41"/>
      <c r="C373" s="5"/>
      <c r="D373" s="8"/>
      <c r="E373" s="17"/>
      <c r="F373" s="46"/>
      <c r="G373" s="18"/>
      <c r="H373" s="20"/>
      <c r="I373" s="28"/>
      <c r="J373" s="28"/>
      <c r="K373" s="28"/>
      <c r="L373" s="28"/>
      <c r="M373" s="28"/>
      <c r="N373" s="28"/>
      <c r="O373" s="20"/>
      <c r="P373" s="20"/>
      <c r="Q373" s="20"/>
      <c r="R373" s="29"/>
      <c r="S373" s="19"/>
      <c r="T373" s="19"/>
      <c r="U373" s="30"/>
      <c r="V373" s="19"/>
      <c r="W373" s="19"/>
    </row>
    <row r="374" spans="2:23" ht="12.75">
      <c r="B374" s="41"/>
      <c r="C374" s="5"/>
      <c r="D374" s="8"/>
      <c r="E374" s="17"/>
      <c r="F374" s="46"/>
      <c r="G374" s="18"/>
      <c r="H374" s="20"/>
      <c r="I374" s="28"/>
      <c r="J374" s="28"/>
      <c r="K374" s="28"/>
      <c r="L374" s="28"/>
      <c r="M374" s="28"/>
      <c r="N374" s="28"/>
      <c r="O374" s="20"/>
      <c r="P374" s="20"/>
      <c r="Q374" s="20"/>
      <c r="R374" s="29"/>
      <c r="S374" s="19"/>
      <c r="T374" s="19"/>
      <c r="U374" s="30"/>
      <c r="V374" s="19"/>
      <c r="W374" s="19"/>
    </row>
    <row r="375" spans="2:23" ht="12.75">
      <c r="B375" s="41"/>
      <c r="C375" s="5"/>
      <c r="D375" s="8"/>
      <c r="E375" s="17"/>
      <c r="F375" s="46"/>
      <c r="G375" s="18"/>
      <c r="H375" s="20"/>
      <c r="I375" s="28"/>
      <c r="J375" s="28"/>
      <c r="K375" s="28"/>
      <c r="L375" s="28"/>
      <c r="M375" s="28"/>
      <c r="N375" s="28"/>
      <c r="O375" s="20"/>
      <c r="P375" s="20"/>
      <c r="Q375" s="20"/>
      <c r="R375" s="29"/>
      <c r="S375" s="19"/>
      <c r="T375" s="19"/>
      <c r="U375" s="30"/>
      <c r="V375" s="19"/>
      <c r="W375" s="19"/>
    </row>
    <row r="376" spans="2:23" ht="12.75">
      <c r="B376" s="41"/>
      <c r="C376" s="5"/>
      <c r="D376" s="8"/>
      <c r="E376" s="17"/>
      <c r="F376" s="46"/>
      <c r="G376" s="18"/>
      <c r="H376" s="20"/>
      <c r="I376" s="28"/>
      <c r="J376" s="28"/>
      <c r="K376" s="28"/>
      <c r="L376" s="28"/>
      <c r="M376" s="28"/>
      <c r="N376" s="28"/>
      <c r="O376" s="20"/>
      <c r="P376" s="20"/>
      <c r="Q376" s="20"/>
      <c r="R376" s="29"/>
      <c r="S376" s="19"/>
      <c r="T376" s="19"/>
      <c r="U376" s="30"/>
      <c r="V376" s="19"/>
      <c r="W376" s="19"/>
    </row>
    <row r="377" spans="2:23" ht="12.75">
      <c r="B377" s="41"/>
      <c r="C377" s="5"/>
      <c r="D377" s="8"/>
      <c r="E377" s="17"/>
      <c r="F377" s="46"/>
      <c r="G377" s="18"/>
      <c r="H377" s="20"/>
      <c r="I377" s="28"/>
      <c r="J377" s="28"/>
      <c r="K377" s="28"/>
      <c r="L377" s="28"/>
      <c r="M377" s="28"/>
      <c r="N377" s="28"/>
      <c r="O377" s="20"/>
      <c r="P377" s="20"/>
      <c r="Q377" s="20"/>
      <c r="R377" s="29"/>
      <c r="S377" s="19"/>
      <c r="T377" s="19"/>
      <c r="U377" s="30"/>
      <c r="V377" s="19"/>
      <c r="W377" s="19"/>
    </row>
    <row r="378" spans="2:23" ht="12.75">
      <c r="B378" s="41"/>
      <c r="C378" s="5"/>
      <c r="D378" s="8"/>
      <c r="E378" s="17"/>
      <c r="F378" s="46"/>
      <c r="G378" s="18"/>
      <c r="H378" s="20"/>
      <c r="I378" s="28"/>
      <c r="J378" s="28"/>
      <c r="K378" s="28"/>
      <c r="L378" s="28"/>
      <c r="M378" s="28"/>
      <c r="N378" s="28"/>
      <c r="O378" s="20"/>
      <c r="P378" s="20"/>
      <c r="Q378" s="20"/>
      <c r="R378" s="29"/>
      <c r="S378" s="19"/>
      <c r="T378" s="19"/>
      <c r="U378" s="30"/>
      <c r="V378" s="19"/>
      <c r="W378" s="19"/>
    </row>
    <row r="379" spans="2:23" ht="12.75">
      <c r="B379" s="41"/>
      <c r="C379" s="5"/>
      <c r="D379" s="8"/>
      <c r="E379" s="17"/>
      <c r="F379" s="46"/>
      <c r="G379" s="18"/>
      <c r="H379" s="20"/>
      <c r="I379" s="28"/>
      <c r="J379" s="28"/>
      <c r="K379" s="28"/>
      <c r="L379" s="28"/>
      <c r="M379" s="28"/>
      <c r="N379" s="28"/>
      <c r="O379" s="20"/>
      <c r="P379" s="20"/>
      <c r="Q379" s="20"/>
      <c r="R379" s="29"/>
      <c r="S379" s="19"/>
      <c r="T379" s="19"/>
      <c r="U379" s="30"/>
      <c r="V379" s="19"/>
      <c r="W379" s="19"/>
    </row>
    <row r="380" spans="2:23" ht="12.75">
      <c r="B380" s="41"/>
      <c r="C380" s="5"/>
      <c r="D380" s="8"/>
      <c r="E380" s="17"/>
      <c r="F380" s="46"/>
      <c r="G380" s="18"/>
      <c r="H380" s="20"/>
      <c r="I380" s="28"/>
      <c r="J380" s="28"/>
      <c r="K380" s="28"/>
      <c r="L380" s="28"/>
      <c r="M380" s="28"/>
      <c r="N380" s="28"/>
      <c r="O380" s="20"/>
      <c r="P380" s="20"/>
      <c r="Q380" s="20"/>
      <c r="R380" s="29"/>
      <c r="S380" s="19"/>
      <c r="T380" s="19"/>
      <c r="U380" s="30"/>
      <c r="V380" s="19"/>
      <c r="W380" s="19"/>
    </row>
    <row r="381" spans="2:23" ht="12.75">
      <c r="B381" s="41"/>
      <c r="C381" s="5"/>
      <c r="D381" s="8"/>
      <c r="E381" s="17"/>
      <c r="F381" s="46"/>
      <c r="G381" s="18"/>
      <c r="H381" s="20"/>
      <c r="I381" s="28"/>
      <c r="J381" s="28"/>
      <c r="K381" s="28"/>
      <c r="L381" s="28"/>
      <c r="M381" s="28"/>
      <c r="N381" s="28"/>
      <c r="O381" s="20"/>
      <c r="P381" s="20"/>
      <c r="Q381" s="20"/>
      <c r="R381" s="29"/>
      <c r="S381" s="19"/>
      <c r="T381" s="19"/>
      <c r="U381" s="30"/>
      <c r="V381" s="19"/>
      <c r="W381" s="19"/>
    </row>
    <row r="382" spans="2:23" ht="12.75">
      <c r="B382" s="41"/>
      <c r="C382" s="5"/>
      <c r="D382" s="8"/>
      <c r="E382" s="17"/>
      <c r="F382" s="46"/>
      <c r="G382" s="18"/>
      <c r="H382" s="20"/>
      <c r="I382" s="28"/>
      <c r="J382" s="28"/>
      <c r="K382" s="28"/>
      <c r="L382" s="28"/>
      <c r="M382" s="28"/>
      <c r="N382" s="28"/>
      <c r="O382" s="20"/>
      <c r="P382" s="20"/>
      <c r="Q382" s="20"/>
      <c r="R382" s="29"/>
      <c r="S382" s="19"/>
      <c r="T382" s="19"/>
      <c r="U382" s="30"/>
      <c r="V382" s="19"/>
      <c r="W382" s="19"/>
    </row>
    <row r="383" spans="2:23" ht="12.75">
      <c r="B383" s="41"/>
      <c r="C383" s="5"/>
      <c r="D383" s="8"/>
      <c r="E383" s="17"/>
      <c r="F383" s="46"/>
      <c r="G383" s="18"/>
      <c r="H383" s="20"/>
      <c r="I383" s="28"/>
      <c r="J383" s="28"/>
      <c r="K383" s="28"/>
      <c r="L383" s="28"/>
      <c r="M383" s="28"/>
      <c r="N383" s="28"/>
      <c r="O383" s="20"/>
      <c r="P383" s="20"/>
      <c r="Q383" s="20"/>
      <c r="R383" s="29"/>
      <c r="S383" s="19"/>
      <c r="T383" s="19"/>
      <c r="U383" s="30"/>
      <c r="V383" s="19"/>
      <c r="W383" s="19"/>
    </row>
    <row r="384" spans="2:23" ht="12.75">
      <c r="B384" s="41"/>
      <c r="C384" s="5"/>
      <c r="D384" s="8"/>
      <c r="E384" s="17"/>
      <c r="F384" s="46"/>
      <c r="G384" s="18"/>
      <c r="H384" s="20"/>
      <c r="I384" s="28"/>
      <c r="J384" s="28"/>
      <c r="K384" s="28"/>
      <c r="L384" s="28"/>
      <c r="M384" s="28"/>
      <c r="N384" s="28"/>
      <c r="O384" s="20"/>
      <c r="P384" s="20"/>
      <c r="Q384" s="20"/>
      <c r="R384" s="29"/>
      <c r="S384" s="19"/>
      <c r="T384" s="19"/>
      <c r="U384" s="30"/>
      <c r="V384" s="19"/>
      <c r="W384" s="19"/>
    </row>
    <row r="385" spans="2:23" ht="12.75">
      <c r="B385" s="41"/>
      <c r="C385" s="5"/>
      <c r="D385" s="8"/>
      <c r="E385" s="17"/>
      <c r="F385" s="46"/>
      <c r="G385" s="18"/>
      <c r="H385" s="20"/>
      <c r="I385" s="28"/>
      <c r="J385" s="28"/>
      <c r="K385" s="28"/>
      <c r="L385" s="28"/>
      <c r="M385" s="28"/>
      <c r="N385" s="28"/>
      <c r="O385" s="20"/>
      <c r="P385" s="20"/>
      <c r="Q385" s="20"/>
      <c r="R385" s="29"/>
      <c r="S385" s="19"/>
      <c r="T385" s="19"/>
      <c r="U385" s="30"/>
      <c r="V385" s="19"/>
      <c r="W385" s="19"/>
    </row>
    <row r="386" spans="2:23" ht="12.75">
      <c r="B386" s="41"/>
      <c r="C386" s="5"/>
      <c r="D386" s="8"/>
      <c r="E386" s="17"/>
      <c r="F386" s="46"/>
      <c r="G386" s="18"/>
      <c r="H386" s="20"/>
      <c r="I386" s="28"/>
      <c r="J386" s="28"/>
      <c r="K386" s="28"/>
      <c r="L386" s="28"/>
      <c r="M386" s="28"/>
      <c r="N386" s="28"/>
      <c r="O386" s="20"/>
      <c r="P386" s="20"/>
      <c r="Q386" s="20"/>
      <c r="R386" s="29"/>
      <c r="S386" s="19"/>
      <c r="T386" s="19"/>
      <c r="U386" s="30"/>
      <c r="V386" s="19"/>
      <c r="W386" s="19"/>
    </row>
    <row r="387" spans="2:23" ht="12.75">
      <c r="B387" s="41"/>
      <c r="C387" s="5"/>
      <c r="D387" s="8"/>
      <c r="E387" s="17"/>
      <c r="F387" s="46"/>
      <c r="G387" s="18"/>
      <c r="H387" s="20"/>
      <c r="I387" s="28"/>
      <c r="J387" s="28"/>
      <c r="K387" s="28"/>
      <c r="L387" s="28"/>
      <c r="M387" s="28"/>
      <c r="N387" s="28"/>
      <c r="O387" s="20"/>
      <c r="P387" s="20"/>
      <c r="Q387" s="20"/>
      <c r="R387" s="29"/>
      <c r="S387" s="19"/>
      <c r="T387" s="19"/>
      <c r="U387" s="30"/>
      <c r="V387" s="19"/>
      <c r="W387" s="19"/>
    </row>
    <row r="388" spans="2:23" ht="12.75">
      <c r="B388" s="41"/>
      <c r="C388" s="5"/>
      <c r="D388" s="8"/>
      <c r="E388" s="17"/>
      <c r="F388" s="46"/>
      <c r="G388" s="18"/>
      <c r="H388" s="20"/>
      <c r="I388" s="28"/>
      <c r="J388" s="28"/>
      <c r="K388" s="28"/>
      <c r="L388" s="28"/>
      <c r="M388" s="28"/>
      <c r="N388" s="28"/>
      <c r="O388" s="20"/>
      <c r="P388" s="20"/>
      <c r="Q388" s="20"/>
      <c r="R388" s="29"/>
      <c r="S388" s="19"/>
      <c r="T388" s="19"/>
      <c r="U388" s="30"/>
      <c r="V388" s="19"/>
      <c r="W388" s="19"/>
    </row>
    <row r="389" spans="2:23" ht="12.75">
      <c r="B389" s="41"/>
      <c r="C389" s="5"/>
      <c r="D389" s="8"/>
      <c r="E389" s="17"/>
      <c r="F389" s="46"/>
      <c r="G389" s="18"/>
      <c r="H389" s="20"/>
      <c r="I389" s="28"/>
      <c r="J389" s="28"/>
      <c r="K389" s="28"/>
      <c r="L389" s="28"/>
      <c r="M389" s="28"/>
      <c r="N389" s="28"/>
      <c r="O389" s="20"/>
      <c r="P389" s="20"/>
      <c r="Q389" s="20"/>
      <c r="R389" s="29"/>
      <c r="S389" s="19"/>
      <c r="T389" s="19"/>
      <c r="U389" s="30"/>
      <c r="V389" s="19"/>
      <c r="W389" s="19"/>
    </row>
    <row r="390" spans="2:23" ht="12.75">
      <c r="B390" s="41"/>
      <c r="C390" s="5"/>
      <c r="D390" s="8"/>
      <c r="E390" s="17"/>
      <c r="F390" s="46"/>
      <c r="G390" s="18"/>
      <c r="H390" s="20"/>
      <c r="I390" s="28"/>
      <c r="J390" s="28"/>
      <c r="K390" s="28"/>
      <c r="L390" s="28"/>
      <c r="M390" s="28"/>
      <c r="N390" s="28"/>
      <c r="O390" s="20"/>
      <c r="P390" s="20"/>
      <c r="Q390" s="20"/>
      <c r="R390" s="29"/>
      <c r="S390" s="19"/>
      <c r="T390" s="19"/>
      <c r="U390" s="30"/>
      <c r="V390" s="19"/>
      <c r="W390" s="19"/>
    </row>
    <row r="391" spans="2:23" ht="12.75">
      <c r="B391" s="41"/>
      <c r="C391" s="5"/>
      <c r="D391" s="8"/>
      <c r="E391" s="17"/>
      <c r="F391" s="46"/>
      <c r="G391" s="18"/>
      <c r="H391" s="20"/>
      <c r="I391" s="28"/>
      <c r="J391" s="28"/>
      <c r="K391" s="28"/>
      <c r="L391" s="28"/>
      <c r="M391" s="28"/>
      <c r="N391" s="28"/>
      <c r="O391" s="20"/>
      <c r="P391" s="20"/>
      <c r="Q391" s="20"/>
      <c r="R391" s="29"/>
      <c r="S391" s="19"/>
      <c r="T391" s="19"/>
      <c r="U391" s="30"/>
      <c r="V391" s="19"/>
      <c r="W391" s="19"/>
    </row>
    <row r="392" spans="2:23" ht="12.75">
      <c r="B392" s="41"/>
      <c r="C392" s="5"/>
      <c r="D392" s="8"/>
      <c r="E392" s="17"/>
      <c r="F392" s="46"/>
      <c r="G392" s="18"/>
      <c r="H392" s="20"/>
      <c r="I392" s="28"/>
      <c r="J392" s="28"/>
      <c r="K392" s="28"/>
      <c r="L392" s="28"/>
      <c r="M392" s="28"/>
      <c r="N392" s="28"/>
      <c r="O392" s="20"/>
      <c r="P392" s="20"/>
      <c r="Q392" s="20"/>
      <c r="R392" s="29"/>
      <c r="S392" s="19"/>
      <c r="T392" s="19"/>
      <c r="U392" s="30"/>
      <c r="V392" s="19"/>
      <c r="W392" s="19"/>
    </row>
    <row r="393" spans="2:23" ht="12.75">
      <c r="B393" s="41"/>
      <c r="C393" s="5"/>
      <c r="D393" s="8"/>
      <c r="E393" s="17"/>
      <c r="F393" s="46"/>
      <c r="G393" s="18"/>
      <c r="H393" s="20"/>
      <c r="I393" s="28"/>
      <c r="J393" s="28"/>
      <c r="K393" s="28"/>
      <c r="L393" s="28"/>
      <c r="M393" s="28"/>
      <c r="N393" s="28"/>
      <c r="O393" s="20"/>
      <c r="P393" s="20"/>
      <c r="Q393" s="20"/>
      <c r="R393" s="29"/>
      <c r="S393" s="19"/>
      <c r="T393" s="19"/>
      <c r="U393" s="30"/>
      <c r="V393" s="19"/>
      <c r="W393" s="19"/>
    </row>
    <row r="394" spans="2:23" ht="12.75">
      <c r="B394" s="41"/>
      <c r="C394" s="5"/>
      <c r="D394" s="8"/>
      <c r="E394" s="17"/>
      <c r="F394" s="46"/>
      <c r="G394" s="18"/>
      <c r="H394" s="20"/>
      <c r="I394" s="28"/>
      <c r="J394" s="28"/>
      <c r="K394" s="28"/>
      <c r="L394" s="28"/>
      <c r="M394" s="28"/>
      <c r="N394" s="28"/>
      <c r="O394" s="20"/>
      <c r="P394" s="20"/>
      <c r="Q394" s="20"/>
      <c r="R394" s="29"/>
      <c r="S394" s="19"/>
      <c r="T394" s="19"/>
      <c r="U394" s="30"/>
      <c r="V394" s="19"/>
      <c r="W394" s="19"/>
    </row>
    <row r="395" spans="2:23" ht="12.75">
      <c r="B395" s="41"/>
      <c r="C395" s="5"/>
      <c r="D395" s="8"/>
      <c r="E395" s="17"/>
      <c r="F395" s="46"/>
      <c r="G395" s="18"/>
      <c r="H395" s="20"/>
      <c r="I395" s="28"/>
      <c r="J395" s="28"/>
      <c r="K395" s="28"/>
      <c r="L395" s="28"/>
      <c r="M395" s="28"/>
      <c r="N395" s="28"/>
      <c r="O395" s="20"/>
      <c r="P395" s="20"/>
      <c r="Q395" s="20"/>
      <c r="R395" s="29"/>
      <c r="S395" s="19"/>
      <c r="T395" s="19"/>
      <c r="U395" s="30"/>
      <c r="V395" s="19"/>
      <c r="W395" s="19"/>
    </row>
    <row r="396" spans="2:23" ht="12.75">
      <c r="B396" s="41"/>
      <c r="C396" s="5"/>
      <c r="D396" s="8"/>
      <c r="E396" s="17"/>
      <c r="F396" s="46"/>
      <c r="G396" s="18"/>
      <c r="H396" s="20"/>
      <c r="I396" s="28"/>
      <c r="J396" s="28"/>
      <c r="K396" s="28"/>
      <c r="L396" s="28"/>
      <c r="M396" s="28"/>
      <c r="N396" s="28"/>
      <c r="O396" s="20"/>
      <c r="P396" s="20"/>
      <c r="Q396" s="20"/>
      <c r="R396" s="29"/>
      <c r="S396" s="19"/>
      <c r="T396" s="19"/>
      <c r="U396" s="30"/>
      <c r="V396" s="19"/>
      <c r="W396" s="19"/>
    </row>
    <row r="397" spans="2:23" ht="12.75">
      <c r="B397" s="41"/>
      <c r="C397" s="5"/>
      <c r="D397" s="8"/>
      <c r="E397" s="17"/>
      <c r="F397" s="46"/>
      <c r="G397" s="18"/>
      <c r="H397" s="20"/>
      <c r="I397" s="28"/>
      <c r="J397" s="28"/>
      <c r="K397" s="28"/>
      <c r="L397" s="28"/>
      <c r="M397" s="28"/>
      <c r="N397" s="28"/>
      <c r="O397" s="20"/>
      <c r="P397" s="20"/>
      <c r="Q397" s="20"/>
      <c r="R397" s="29"/>
      <c r="S397" s="19"/>
      <c r="T397" s="19"/>
      <c r="U397" s="30"/>
      <c r="V397" s="19"/>
      <c r="W397" s="19"/>
    </row>
    <row r="398" spans="2:23" ht="12.75">
      <c r="B398" s="41"/>
      <c r="C398" s="5"/>
      <c r="D398" s="8"/>
      <c r="E398" s="17"/>
      <c r="F398" s="46"/>
      <c r="G398" s="18"/>
      <c r="H398" s="20"/>
      <c r="I398" s="28"/>
      <c r="J398" s="28"/>
      <c r="K398" s="28"/>
      <c r="L398" s="28"/>
      <c r="M398" s="28"/>
      <c r="N398" s="28"/>
      <c r="O398" s="20"/>
      <c r="P398" s="20"/>
      <c r="Q398" s="20"/>
      <c r="R398" s="29"/>
      <c r="S398" s="19"/>
      <c r="T398" s="19"/>
      <c r="U398" s="30"/>
      <c r="V398" s="19"/>
      <c r="W398" s="19"/>
    </row>
    <row r="399" spans="2:23" ht="12.75">
      <c r="B399" s="41"/>
      <c r="C399" s="5"/>
      <c r="D399" s="8"/>
      <c r="E399" s="17"/>
      <c r="F399" s="46"/>
      <c r="G399" s="18"/>
      <c r="H399" s="20"/>
      <c r="I399" s="28"/>
      <c r="J399" s="28"/>
      <c r="K399" s="28"/>
      <c r="L399" s="28"/>
      <c r="M399" s="28"/>
      <c r="N399" s="28"/>
      <c r="O399" s="20"/>
      <c r="P399" s="20"/>
      <c r="Q399" s="20"/>
      <c r="R399" s="29"/>
      <c r="S399" s="19"/>
      <c r="T399" s="19"/>
      <c r="U399" s="30"/>
      <c r="V399" s="19"/>
      <c r="W399" s="19"/>
    </row>
    <row r="400" spans="2:23" ht="12.75">
      <c r="B400" s="41"/>
      <c r="C400" s="5"/>
      <c r="D400" s="8"/>
      <c r="E400" s="17"/>
      <c r="F400" s="46"/>
      <c r="G400" s="18"/>
      <c r="H400" s="20"/>
      <c r="I400" s="28"/>
      <c r="J400" s="28"/>
      <c r="K400" s="28"/>
      <c r="L400" s="28"/>
      <c r="M400" s="28"/>
      <c r="N400" s="28"/>
      <c r="O400" s="20"/>
      <c r="P400" s="20"/>
      <c r="Q400" s="20"/>
      <c r="R400" s="29"/>
      <c r="S400" s="19"/>
      <c r="T400" s="19"/>
      <c r="U400" s="30"/>
      <c r="V400" s="19"/>
      <c r="W400" s="19"/>
    </row>
    <row r="401" spans="2:23" ht="12.75">
      <c r="B401" s="41"/>
      <c r="C401" s="5"/>
      <c r="D401" s="8"/>
      <c r="E401" s="17"/>
      <c r="F401" s="46"/>
      <c r="G401" s="18"/>
      <c r="H401" s="20"/>
      <c r="I401" s="28"/>
      <c r="J401" s="28"/>
      <c r="K401" s="28"/>
      <c r="L401" s="28"/>
      <c r="M401" s="28"/>
      <c r="N401" s="28"/>
      <c r="O401" s="20"/>
      <c r="P401" s="20"/>
      <c r="Q401" s="20"/>
      <c r="R401" s="29"/>
      <c r="S401" s="19"/>
      <c r="T401" s="19"/>
      <c r="U401" s="30"/>
      <c r="V401" s="19"/>
      <c r="W401" s="19"/>
    </row>
    <row r="402" spans="2:23" ht="12.75">
      <c r="B402" s="41"/>
      <c r="C402" s="5"/>
      <c r="D402" s="8"/>
      <c r="E402" s="17"/>
      <c r="F402" s="46"/>
      <c r="G402" s="18"/>
      <c r="H402" s="20"/>
      <c r="I402" s="28"/>
      <c r="J402" s="28"/>
      <c r="K402" s="28"/>
      <c r="L402" s="28"/>
      <c r="M402" s="28"/>
      <c r="N402" s="28"/>
      <c r="O402" s="20"/>
      <c r="P402" s="20"/>
      <c r="Q402" s="20"/>
      <c r="R402" s="29"/>
      <c r="S402" s="19"/>
      <c r="T402" s="19"/>
      <c r="U402" s="30"/>
      <c r="V402" s="19"/>
      <c r="W402" s="19"/>
    </row>
    <row r="403" spans="2:23" ht="12.75">
      <c r="B403" s="41"/>
      <c r="C403" s="5"/>
      <c r="D403" s="8"/>
      <c r="E403" s="17"/>
      <c r="F403" s="46"/>
      <c r="G403" s="18"/>
      <c r="H403" s="20"/>
      <c r="I403" s="28"/>
      <c r="J403" s="28"/>
      <c r="K403" s="28"/>
      <c r="L403" s="28"/>
      <c r="M403" s="28"/>
      <c r="N403" s="28"/>
      <c r="O403" s="20"/>
      <c r="P403" s="20"/>
      <c r="Q403" s="20"/>
      <c r="R403" s="29"/>
      <c r="S403" s="19"/>
      <c r="T403" s="19"/>
      <c r="U403" s="30"/>
      <c r="V403" s="19"/>
      <c r="W403" s="19"/>
    </row>
    <row r="404" spans="2:23" ht="12.75">
      <c r="B404" s="41"/>
      <c r="C404" s="5"/>
      <c r="D404" s="8"/>
      <c r="E404" s="17"/>
      <c r="F404" s="46"/>
      <c r="G404" s="18"/>
      <c r="H404" s="20"/>
      <c r="I404" s="28"/>
      <c r="J404" s="28"/>
      <c r="K404" s="28"/>
      <c r="L404" s="28"/>
      <c r="M404" s="28"/>
      <c r="N404" s="28"/>
      <c r="O404" s="20"/>
      <c r="P404" s="20"/>
      <c r="Q404" s="20"/>
      <c r="R404" s="29"/>
      <c r="S404" s="19"/>
      <c r="T404" s="19"/>
      <c r="U404" s="30"/>
      <c r="V404" s="19"/>
      <c r="W404" s="19"/>
    </row>
    <row r="405" spans="2:23" ht="12.75">
      <c r="B405" s="41"/>
      <c r="C405" s="5"/>
      <c r="D405" s="8"/>
      <c r="E405" s="17"/>
      <c r="F405" s="46"/>
      <c r="G405" s="18"/>
      <c r="H405" s="20"/>
      <c r="I405" s="28"/>
      <c r="J405" s="28"/>
      <c r="K405" s="28"/>
      <c r="L405" s="28"/>
      <c r="M405" s="28"/>
      <c r="N405" s="28"/>
      <c r="O405" s="20"/>
      <c r="P405" s="20"/>
      <c r="Q405" s="20"/>
      <c r="R405" s="29"/>
      <c r="S405" s="19"/>
      <c r="T405" s="19"/>
      <c r="U405" s="30"/>
      <c r="V405" s="19"/>
      <c r="W405" s="19"/>
    </row>
    <row r="406" spans="2:23" ht="12.75">
      <c r="B406" s="41"/>
      <c r="C406" s="5"/>
      <c r="D406" s="8"/>
      <c r="E406" s="17"/>
      <c r="F406" s="46"/>
      <c r="G406" s="18"/>
      <c r="H406" s="20"/>
      <c r="I406" s="28"/>
      <c r="J406" s="28"/>
      <c r="K406" s="28"/>
      <c r="L406" s="28"/>
      <c r="M406" s="28"/>
      <c r="N406" s="28"/>
      <c r="O406" s="20"/>
      <c r="P406" s="20"/>
      <c r="Q406" s="20"/>
      <c r="R406" s="29"/>
      <c r="S406" s="19"/>
      <c r="T406" s="19"/>
      <c r="U406" s="30"/>
      <c r="V406" s="19"/>
      <c r="W406" s="19"/>
    </row>
    <row r="407" spans="2:23" ht="12.75">
      <c r="B407" s="41"/>
      <c r="C407" s="5"/>
      <c r="D407" s="8"/>
      <c r="E407" s="17"/>
      <c r="F407" s="46"/>
      <c r="G407" s="18"/>
      <c r="H407" s="20"/>
      <c r="I407" s="28"/>
      <c r="J407" s="28"/>
      <c r="K407" s="28"/>
      <c r="L407" s="28"/>
      <c r="M407" s="28"/>
      <c r="N407" s="28"/>
      <c r="O407" s="20"/>
      <c r="P407" s="20"/>
      <c r="Q407" s="20"/>
      <c r="R407" s="29"/>
      <c r="S407" s="19"/>
      <c r="T407" s="19"/>
      <c r="U407" s="30"/>
      <c r="V407" s="19"/>
      <c r="W407" s="19"/>
    </row>
    <row r="408" spans="2:23" ht="12.75">
      <c r="B408" s="41"/>
      <c r="C408" s="5"/>
      <c r="D408" s="8"/>
      <c r="E408" s="17"/>
      <c r="F408" s="46"/>
      <c r="G408" s="18"/>
      <c r="H408" s="20"/>
      <c r="I408" s="28"/>
      <c r="J408" s="28"/>
      <c r="K408" s="28"/>
      <c r="L408" s="28"/>
      <c r="M408" s="28"/>
      <c r="N408" s="28"/>
      <c r="O408" s="20"/>
      <c r="P408" s="20"/>
      <c r="Q408" s="20"/>
      <c r="R408" s="29"/>
      <c r="S408" s="19"/>
      <c r="T408" s="19"/>
      <c r="U408" s="30"/>
      <c r="V408" s="19"/>
      <c r="W408" s="19"/>
    </row>
    <row r="409" spans="2:23" ht="12.75">
      <c r="B409" s="41"/>
      <c r="C409" s="5"/>
      <c r="D409" s="8"/>
      <c r="E409" s="17"/>
      <c r="F409" s="46"/>
      <c r="G409" s="18"/>
      <c r="H409" s="20"/>
      <c r="I409" s="28"/>
      <c r="J409" s="28"/>
      <c r="K409" s="28"/>
      <c r="L409" s="28"/>
      <c r="M409" s="28"/>
      <c r="N409" s="28"/>
      <c r="O409" s="20"/>
      <c r="P409" s="20"/>
      <c r="Q409" s="20"/>
      <c r="R409" s="29"/>
      <c r="S409" s="19"/>
      <c r="T409" s="19"/>
      <c r="U409" s="30"/>
      <c r="V409" s="19"/>
      <c r="W409" s="19"/>
    </row>
    <row r="410" spans="2:23" ht="12.75">
      <c r="B410" s="41"/>
      <c r="C410" s="5"/>
      <c r="D410" s="8"/>
      <c r="E410" s="17"/>
      <c r="F410" s="46"/>
      <c r="G410" s="18"/>
      <c r="H410" s="20"/>
      <c r="I410" s="28"/>
      <c r="J410" s="28"/>
      <c r="K410" s="28"/>
      <c r="L410" s="28"/>
      <c r="M410" s="28"/>
      <c r="N410" s="28"/>
      <c r="O410" s="20"/>
      <c r="P410" s="20"/>
      <c r="Q410" s="20"/>
      <c r="R410" s="29"/>
      <c r="S410" s="19"/>
      <c r="T410" s="19"/>
      <c r="U410" s="30"/>
      <c r="V410" s="19"/>
      <c r="W410" s="19"/>
    </row>
    <row r="411" spans="2:23" ht="12.75">
      <c r="B411" s="41"/>
      <c r="C411" s="5"/>
      <c r="D411" s="8"/>
      <c r="E411" s="17"/>
      <c r="F411" s="46"/>
      <c r="G411" s="18"/>
      <c r="H411" s="20"/>
      <c r="I411" s="28"/>
      <c r="J411" s="28"/>
      <c r="K411" s="28"/>
      <c r="L411" s="28"/>
      <c r="M411" s="28"/>
      <c r="N411" s="28"/>
      <c r="O411" s="20"/>
      <c r="P411" s="20"/>
      <c r="Q411" s="20"/>
      <c r="R411" s="29"/>
      <c r="S411" s="19"/>
      <c r="T411" s="19"/>
      <c r="U411" s="30"/>
      <c r="V411" s="19"/>
      <c r="W411" s="19"/>
    </row>
    <row r="412" spans="2:23" ht="12.75">
      <c r="B412" s="41"/>
      <c r="C412" s="5"/>
      <c r="D412" s="8"/>
      <c r="E412" s="17"/>
      <c r="F412" s="46"/>
      <c r="G412" s="18"/>
      <c r="H412" s="20"/>
      <c r="I412" s="28"/>
      <c r="J412" s="28"/>
      <c r="K412" s="28"/>
      <c r="L412" s="28"/>
      <c r="M412" s="28"/>
      <c r="N412" s="28"/>
      <c r="O412" s="20"/>
      <c r="P412" s="20"/>
      <c r="Q412" s="20"/>
      <c r="R412" s="29"/>
      <c r="S412" s="19"/>
      <c r="T412" s="19"/>
      <c r="U412" s="30"/>
      <c r="V412" s="19"/>
      <c r="W412" s="19"/>
    </row>
    <row r="413" spans="2:23" ht="12.75">
      <c r="B413" s="41"/>
      <c r="C413" s="5"/>
      <c r="D413" s="8"/>
      <c r="E413" s="17"/>
      <c r="F413" s="46"/>
      <c r="G413" s="18"/>
      <c r="H413" s="20"/>
      <c r="I413" s="28"/>
      <c r="J413" s="28"/>
      <c r="K413" s="28"/>
      <c r="L413" s="28"/>
      <c r="M413" s="28"/>
      <c r="N413" s="28"/>
      <c r="O413" s="20"/>
      <c r="P413" s="20"/>
      <c r="Q413" s="20"/>
      <c r="R413" s="29"/>
      <c r="S413" s="19"/>
      <c r="T413" s="19"/>
      <c r="U413" s="30"/>
      <c r="V413" s="19"/>
      <c r="W413" s="19"/>
    </row>
    <row r="414" spans="2:23" ht="12.75">
      <c r="B414" s="41"/>
      <c r="C414" s="5"/>
      <c r="D414" s="8"/>
      <c r="E414" s="17"/>
      <c r="F414" s="46"/>
      <c r="G414" s="18"/>
      <c r="H414" s="20"/>
      <c r="I414" s="28"/>
      <c r="J414" s="28"/>
      <c r="K414" s="28"/>
      <c r="L414" s="28"/>
      <c r="M414" s="28"/>
      <c r="N414" s="28"/>
      <c r="O414" s="20"/>
      <c r="P414" s="20"/>
      <c r="Q414" s="20"/>
      <c r="R414" s="29"/>
      <c r="S414" s="19"/>
      <c r="T414" s="19"/>
      <c r="U414" s="30"/>
      <c r="V414" s="19"/>
      <c r="W414" s="19"/>
    </row>
    <row r="415" spans="2:23" ht="12.75">
      <c r="B415" s="41"/>
      <c r="C415" s="5"/>
      <c r="D415" s="8"/>
      <c r="E415" s="17"/>
      <c r="F415" s="46"/>
      <c r="G415" s="18"/>
      <c r="H415" s="20"/>
      <c r="I415" s="28"/>
      <c r="J415" s="28"/>
      <c r="K415" s="28"/>
      <c r="L415" s="28"/>
      <c r="M415" s="28"/>
      <c r="N415" s="28"/>
      <c r="O415" s="20"/>
      <c r="P415" s="20"/>
      <c r="Q415" s="20"/>
      <c r="R415" s="29"/>
      <c r="S415" s="19"/>
      <c r="T415" s="19"/>
      <c r="U415" s="30"/>
      <c r="V415" s="19"/>
      <c r="W415" s="19"/>
    </row>
    <row r="416" spans="2:23" ht="12.75">
      <c r="B416" s="41"/>
      <c r="C416" s="5"/>
      <c r="D416" s="8"/>
      <c r="E416" s="17"/>
      <c r="F416" s="46"/>
      <c r="G416" s="18"/>
      <c r="H416" s="20"/>
      <c r="I416" s="28"/>
      <c r="J416" s="28"/>
      <c r="K416" s="28"/>
      <c r="L416" s="28"/>
      <c r="M416" s="28"/>
      <c r="N416" s="28"/>
      <c r="O416" s="20"/>
      <c r="P416" s="20"/>
      <c r="Q416" s="20"/>
      <c r="R416" s="29"/>
      <c r="S416" s="19"/>
      <c r="T416" s="19"/>
      <c r="U416" s="30"/>
      <c r="V416" s="19"/>
      <c r="W416" s="19"/>
    </row>
    <row r="417" spans="2:23" ht="12.75">
      <c r="B417" s="41"/>
      <c r="C417" s="5"/>
      <c r="D417" s="8"/>
      <c r="E417" s="17"/>
      <c r="F417" s="46"/>
      <c r="G417" s="18"/>
      <c r="H417" s="20"/>
      <c r="I417" s="28"/>
      <c r="J417" s="28"/>
      <c r="K417" s="28"/>
      <c r="L417" s="28"/>
      <c r="M417" s="28"/>
      <c r="N417" s="28"/>
      <c r="O417" s="20"/>
      <c r="P417" s="20"/>
      <c r="Q417" s="20"/>
      <c r="R417" s="29"/>
      <c r="S417" s="19"/>
      <c r="T417" s="19"/>
      <c r="U417" s="30"/>
      <c r="V417" s="19"/>
      <c r="W417" s="19"/>
    </row>
    <row r="418" spans="2:23" ht="12.75">
      <c r="B418" s="41"/>
      <c r="C418" s="5"/>
      <c r="D418" s="8"/>
      <c r="E418" s="17"/>
      <c r="F418" s="46"/>
      <c r="G418" s="18"/>
      <c r="H418" s="20"/>
      <c r="I418" s="28"/>
      <c r="J418" s="28"/>
      <c r="K418" s="28"/>
      <c r="L418" s="28"/>
      <c r="M418" s="28"/>
      <c r="N418" s="28"/>
      <c r="O418" s="20"/>
      <c r="P418" s="20"/>
      <c r="Q418" s="20"/>
      <c r="R418" s="29"/>
      <c r="S418" s="19"/>
      <c r="T418" s="19"/>
      <c r="U418" s="30"/>
      <c r="V418" s="19"/>
      <c r="W418" s="19"/>
    </row>
    <row r="419" spans="2:23" ht="12.75">
      <c r="B419" s="41"/>
      <c r="C419" s="5"/>
      <c r="D419" s="8"/>
      <c r="E419" s="17"/>
      <c r="F419" s="46"/>
      <c r="G419" s="18"/>
      <c r="H419" s="20"/>
      <c r="I419" s="28"/>
      <c r="J419" s="28"/>
      <c r="K419" s="28"/>
      <c r="L419" s="28"/>
      <c r="M419" s="28"/>
      <c r="N419" s="28"/>
      <c r="O419" s="20"/>
      <c r="P419" s="20"/>
      <c r="Q419" s="20"/>
      <c r="R419" s="29"/>
      <c r="S419" s="19"/>
      <c r="T419" s="19"/>
      <c r="U419" s="30"/>
      <c r="V419" s="19"/>
      <c r="W419" s="19"/>
    </row>
    <row r="420" spans="2:23" ht="12.75">
      <c r="B420" s="41"/>
      <c r="C420" s="5"/>
      <c r="D420" s="8"/>
      <c r="E420" s="17"/>
      <c r="F420" s="46"/>
      <c r="G420" s="18"/>
      <c r="H420" s="20"/>
      <c r="I420" s="28"/>
      <c r="J420" s="28"/>
      <c r="K420" s="28"/>
      <c r="L420" s="28"/>
      <c r="M420" s="28"/>
      <c r="N420" s="28"/>
      <c r="O420" s="20"/>
      <c r="P420" s="20"/>
      <c r="Q420" s="20"/>
      <c r="R420" s="29"/>
      <c r="S420" s="19"/>
      <c r="T420" s="19"/>
      <c r="U420" s="30"/>
      <c r="V420" s="19"/>
      <c r="W420" s="19"/>
    </row>
    <row r="421" spans="2:23" ht="12.75">
      <c r="B421" s="41"/>
      <c r="C421" s="5"/>
      <c r="D421" s="8"/>
      <c r="E421" s="17"/>
      <c r="F421" s="46"/>
      <c r="G421" s="18"/>
      <c r="H421" s="20"/>
      <c r="I421" s="28"/>
      <c r="J421" s="28"/>
      <c r="K421" s="28"/>
      <c r="L421" s="28"/>
      <c r="M421" s="28"/>
      <c r="N421" s="28"/>
      <c r="O421" s="20"/>
      <c r="P421" s="20"/>
      <c r="Q421" s="20"/>
      <c r="R421" s="29"/>
      <c r="S421" s="19"/>
      <c r="T421" s="19"/>
      <c r="U421" s="30"/>
      <c r="V421" s="19"/>
      <c r="W421" s="19"/>
    </row>
    <row r="422" spans="2:23" ht="12.75">
      <c r="B422" s="41"/>
      <c r="C422" s="5"/>
      <c r="D422" s="8"/>
      <c r="E422" s="17"/>
      <c r="F422" s="46"/>
      <c r="G422" s="18"/>
      <c r="H422" s="20"/>
      <c r="I422" s="28"/>
      <c r="J422" s="28"/>
      <c r="K422" s="28"/>
      <c r="L422" s="28"/>
      <c r="M422" s="28"/>
      <c r="N422" s="28"/>
      <c r="O422" s="20"/>
      <c r="P422" s="20"/>
      <c r="Q422" s="20"/>
      <c r="R422" s="29"/>
      <c r="S422" s="19"/>
      <c r="T422" s="19"/>
      <c r="U422" s="30"/>
      <c r="V422" s="19"/>
      <c r="W422" s="19"/>
    </row>
    <row r="423" spans="2:23" ht="12.75">
      <c r="B423" s="41"/>
      <c r="C423" s="5"/>
      <c r="D423" s="8"/>
      <c r="E423" s="17"/>
      <c r="F423" s="46"/>
      <c r="G423" s="18"/>
      <c r="H423" s="20"/>
      <c r="I423" s="28"/>
      <c r="J423" s="28"/>
      <c r="K423" s="28"/>
      <c r="L423" s="28"/>
      <c r="M423" s="28"/>
      <c r="N423" s="28"/>
      <c r="O423" s="20"/>
      <c r="P423" s="20"/>
      <c r="Q423" s="20"/>
      <c r="R423" s="29"/>
      <c r="S423" s="19"/>
      <c r="T423" s="19"/>
      <c r="U423" s="30"/>
      <c r="V423" s="19"/>
      <c r="W423" s="19"/>
    </row>
    <row r="424" spans="2:23" ht="12.75">
      <c r="B424" s="41"/>
      <c r="C424" s="5"/>
      <c r="D424" s="8"/>
      <c r="E424" s="17"/>
      <c r="F424" s="46"/>
      <c r="G424" s="18"/>
      <c r="H424" s="20"/>
      <c r="I424" s="28"/>
      <c r="J424" s="28"/>
      <c r="K424" s="28"/>
      <c r="L424" s="28"/>
      <c r="M424" s="28"/>
      <c r="N424" s="28"/>
      <c r="O424" s="20"/>
      <c r="P424" s="20"/>
      <c r="Q424" s="20"/>
      <c r="R424" s="29"/>
      <c r="S424" s="19"/>
      <c r="T424" s="19"/>
      <c r="U424" s="30"/>
      <c r="V424" s="19"/>
      <c r="W424" s="19"/>
    </row>
    <row r="425" spans="2:23" ht="12.75">
      <c r="B425" s="41"/>
      <c r="C425" s="5"/>
      <c r="D425" s="8"/>
      <c r="E425" s="17"/>
      <c r="F425" s="46"/>
      <c r="G425" s="18"/>
      <c r="H425" s="20"/>
      <c r="I425" s="28"/>
      <c r="J425" s="28"/>
      <c r="K425" s="28"/>
      <c r="L425" s="28"/>
      <c r="M425" s="28"/>
      <c r="N425" s="28"/>
      <c r="O425" s="20"/>
      <c r="P425" s="20"/>
      <c r="Q425" s="20"/>
      <c r="R425" s="29"/>
      <c r="S425" s="19"/>
      <c r="T425" s="19"/>
      <c r="U425" s="30"/>
      <c r="V425" s="19"/>
      <c r="W425" s="19"/>
    </row>
    <row r="426" spans="2:23" ht="12.75">
      <c r="B426" s="41"/>
      <c r="C426" s="5"/>
      <c r="D426" s="8"/>
      <c r="E426" s="17"/>
      <c r="F426" s="46"/>
      <c r="G426" s="18"/>
      <c r="H426" s="20"/>
      <c r="I426" s="28"/>
      <c r="J426" s="28"/>
      <c r="K426" s="28"/>
      <c r="L426" s="28"/>
      <c r="M426" s="28"/>
      <c r="N426" s="28"/>
      <c r="O426" s="20"/>
      <c r="P426" s="20"/>
      <c r="Q426" s="20"/>
      <c r="R426" s="29"/>
      <c r="S426" s="19"/>
      <c r="T426" s="19"/>
      <c r="U426" s="30"/>
      <c r="V426" s="19"/>
      <c r="W426" s="19"/>
    </row>
    <row r="427" spans="2:23" ht="12.75">
      <c r="B427" s="41"/>
      <c r="C427" s="5"/>
      <c r="D427" s="8"/>
      <c r="E427" s="17"/>
      <c r="F427" s="46"/>
      <c r="G427" s="18"/>
      <c r="H427" s="20"/>
      <c r="I427" s="28"/>
      <c r="J427" s="28"/>
      <c r="K427" s="28"/>
      <c r="L427" s="28"/>
      <c r="M427" s="28"/>
      <c r="N427" s="28"/>
      <c r="O427" s="20"/>
      <c r="P427" s="20"/>
      <c r="Q427" s="20"/>
      <c r="R427" s="29"/>
      <c r="S427" s="19"/>
      <c r="T427" s="19"/>
      <c r="U427" s="30"/>
      <c r="V427" s="19"/>
      <c r="W427" s="19"/>
    </row>
    <row r="428" spans="2:23" ht="12.75">
      <c r="B428" s="41"/>
      <c r="C428" s="5"/>
      <c r="D428" s="8"/>
      <c r="E428" s="17"/>
      <c r="F428" s="46"/>
      <c r="G428" s="18"/>
      <c r="H428" s="20"/>
      <c r="I428" s="28"/>
      <c r="J428" s="28"/>
      <c r="K428" s="28"/>
      <c r="L428" s="28"/>
      <c r="M428" s="28"/>
      <c r="N428" s="28"/>
      <c r="O428" s="20"/>
      <c r="P428" s="20"/>
      <c r="Q428" s="20"/>
      <c r="R428" s="29"/>
      <c r="S428" s="19"/>
      <c r="T428" s="19"/>
      <c r="U428" s="30"/>
      <c r="V428" s="19"/>
      <c r="W428" s="19"/>
    </row>
    <row r="429" spans="2:23" ht="12.75">
      <c r="B429" s="41"/>
      <c r="C429" s="5"/>
      <c r="D429" s="8"/>
      <c r="E429" s="17"/>
      <c r="F429" s="46"/>
      <c r="G429" s="18"/>
      <c r="H429" s="20"/>
      <c r="I429" s="28"/>
      <c r="J429" s="28"/>
      <c r="K429" s="28"/>
      <c r="L429" s="28"/>
      <c r="M429" s="28"/>
      <c r="N429" s="28"/>
      <c r="O429" s="20"/>
      <c r="P429" s="20"/>
      <c r="Q429" s="20"/>
      <c r="R429" s="29"/>
      <c r="S429" s="19"/>
      <c r="T429" s="19"/>
      <c r="U429" s="30"/>
      <c r="V429" s="19"/>
      <c r="W429" s="19"/>
    </row>
    <row r="430" spans="2:23" ht="12.75">
      <c r="B430" s="41"/>
      <c r="C430" s="5"/>
      <c r="D430" s="8"/>
      <c r="E430" s="17"/>
      <c r="F430" s="46"/>
      <c r="G430" s="18"/>
      <c r="H430" s="20"/>
      <c r="I430" s="28"/>
      <c r="J430" s="28"/>
      <c r="K430" s="28"/>
      <c r="L430" s="28"/>
      <c r="M430" s="28"/>
      <c r="N430" s="28"/>
      <c r="O430" s="20"/>
      <c r="P430" s="20"/>
      <c r="Q430" s="20"/>
      <c r="R430" s="29"/>
      <c r="S430" s="19"/>
      <c r="T430" s="19"/>
      <c r="U430" s="30"/>
      <c r="V430" s="19"/>
      <c r="W430" s="19"/>
    </row>
    <row r="431" spans="2:23" ht="12.75">
      <c r="B431" s="41"/>
      <c r="C431" s="5"/>
      <c r="D431" s="8"/>
      <c r="E431" s="17"/>
      <c r="F431" s="46"/>
      <c r="G431" s="18"/>
      <c r="H431" s="20"/>
      <c r="I431" s="28"/>
      <c r="J431" s="28"/>
      <c r="K431" s="28"/>
      <c r="L431" s="28"/>
      <c r="M431" s="28"/>
      <c r="N431" s="28"/>
      <c r="O431" s="20"/>
      <c r="P431" s="20"/>
      <c r="Q431" s="20"/>
      <c r="R431" s="29"/>
      <c r="S431" s="19"/>
      <c r="T431" s="19"/>
      <c r="U431" s="30"/>
      <c r="V431" s="19"/>
      <c r="W431" s="19"/>
    </row>
    <row r="432" spans="2:23" ht="12.75">
      <c r="B432" s="41"/>
      <c r="C432" s="5"/>
      <c r="D432" s="8"/>
      <c r="E432" s="17"/>
      <c r="F432" s="46"/>
      <c r="G432" s="18"/>
      <c r="H432" s="20"/>
      <c r="I432" s="28"/>
      <c r="J432" s="28"/>
      <c r="K432" s="28"/>
      <c r="L432" s="28"/>
      <c r="M432" s="28"/>
      <c r="N432" s="28"/>
      <c r="O432" s="20"/>
      <c r="P432" s="20"/>
      <c r="Q432" s="20"/>
      <c r="R432" s="29"/>
      <c r="S432" s="19"/>
      <c r="T432" s="19"/>
      <c r="U432" s="30"/>
      <c r="V432" s="19"/>
      <c r="W432" s="19"/>
    </row>
    <row r="433" spans="2:23" ht="12.75">
      <c r="B433" s="41"/>
      <c r="C433" s="5"/>
      <c r="D433" s="8"/>
      <c r="E433" s="17"/>
      <c r="F433" s="46"/>
      <c r="G433" s="18"/>
      <c r="H433" s="20"/>
      <c r="I433" s="28"/>
      <c r="J433" s="28"/>
      <c r="K433" s="28"/>
      <c r="L433" s="28"/>
      <c r="M433" s="28"/>
      <c r="N433" s="28"/>
      <c r="O433" s="20"/>
      <c r="P433" s="20"/>
      <c r="Q433" s="20"/>
      <c r="R433" s="29"/>
      <c r="S433" s="19"/>
      <c r="T433" s="19"/>
      <c r="U433" s="30"/>
      <c r="V433" s="19"/>
      <c r="W433" s="19"/>
    </row>
    <row r="434" spans="2:23" ht="12.75">
      <c r="B434" s="41"/>
      <c r="C434" s="5"/>
      <c r="D434" s="8"/>
      <c r="E434" s="17"/>
      <c r="F434" s="46"/>
      <c r="G434" s="18"/>
      <c r="H434" s="20"/>
      <c r="I434" s="28"/>
      <c r="J434" s="28"/>
      <c r="K434" s="28"/>
      <c r="L434" s="28"/>
      <c r="M434" s="28"/>
      <c r="N434" s="28"/>
      <c r="O434" s="20"/>
      <c r="P434" s="20"/>
      <c r="Q434" s="20"/>
      <c r="R434" s="29"/>
      <c r="S434" s="19"/>
      <c r="T434" s="19"/>
      <c r="U434" s="30"/>
      <c r="V434" s="19"/>
      <c r="W434" s="19"/>
    </row>
    <row r="435" spans="2:23" ht="12.75">
      <c r="B435" s="41"/>
      <c r="C435" s="5"/>
      <c r="D435" s="8"/>
      <c r="E435" s="17"/>
      <c r="F435" s="46"/>
      <c r="G435" s="18"/>
      <c r="H435" s="20"/>
      <c r="I435" s="28"/>
      <c r="J435" s="28"/>
      <c r="K435" s="28"/>
      <c r="L435" s="28"/>
      <c r="M435" s="28"/>
      <c r="N435" s="28"/>
      <c r="O435" s="20"/>
      <c r="P435" s="20"/>
      <c r="Q435" s="20"/>
      <c r="R435" s="29"/>
      <c r="S435" s="19"/>
      <c r="T435" s="19"/>
      <c r="U435" s="30"/>
      <c r="V435" s="19"/>
      <c r="W435" s="19"/>
    </row>
    <row r="436" spans="2:23" ht="12.75">
      <c r="B436" s="41"/>
      <c r="C436" s="5"/>
      <c r="D436" s="8"/>
      <c r="E436" s="17"/>
      <c r="F436" s="46"/>
      <c r="G436" s="18"/>
      <c r="H436" s="20"/>
      <c r="I436" s="28"/>
      <c r="J436" s="28"/>
      <c r="K436" s="28"/>
      <c r="L436" s="28"/>
      <c r="M436" s="28"/>
      <c r="N436" s="28"/>
      <c r="O436" s="20"/>
      <c r="P436" s="20"/>
      <c r="Q436" s="20"/>
      <c r="R436" s="29"/>
      <c r="S436" s="19"/>
      <c r="T436" s="19"/>
      <c r="U436" s="30"/>
      <c r="V436" s="19"/>
      <c r="W436" s="19"/>
    </row>
    <row r="437" spans="2:23" ht="12.75">
      <c r="B437" s="41"/>
      <c r="C437" s="5"/>
      <c r="D437" s="8"/>
      <c r="E437" s="17"/>
      <c r="F437" s="46"/>
      <c r="G437" s="18"/>
      <c r="H437" s="20"/>
      <c r="I437" s="28"/>
      <c r="J437" s="28"/>
      <c r="K437" s="28"/>
      <c r="L437" s="28"/>
      <c r="M437" s="28"/>
      <c r="N437" s="28"/>
      <c r="O437" s="20"/>
      <c r="P437" s="20"/>
      <c r="Q437" s="20"/>
      <c r="R437" s="29"/>
      <c r="S437" s="19"/>
      <c r="T437" s="19"/>
      <c r="U437" s="30"/>
      <c r="V437" s="19"/>
      <c r="W437" s="19"/>
    </row>
    <row r="438" spans="2:23" ht="12.75">
      <c r="B438" s="41"/>
      <c r="C438" s="5"/>
      <c r="D438" s="8"/>
      <c r="E438" s="17"/>
      <c r="F438" s="46"/>
      <c r="G438" s="18"/>
      <c r="H438" s="20"/>
      <c r="I438" s="28"/>
      <c r="J438" s="28"/>
      <c r="K438" s="28"/>
      <c r="L438" s="28"/>
      <c r="M438" s="28"/>
      <c r="N438" s="28"/>
      <c r="O438" s="20"/>
      <c r="P438" s="20"/>
      <c r="Q438" s="20"/>
      <c r="R438" s="29"/>
      <c r="S438" s="19"/>
      <c r="T438" s="19"/>
      <c r="U438" s="30"/>
      <c r="V438" s="19"/>
      <c r="W438" s="19"/>
    </row>
    <row r="439" spans="2:23" ht="12.75">
      <c r="B439" s="41"/>
      <c r="C439" s="5"/>
      <c r="D439" s="8"/>
      <c r="E439" s="17"/>
      <c r="F439" s="46"/>
      <c r="G439" s="18"/>
      <c r="H439" s="20"/>
      <c r="I439" s="28"/>
      <c r="J439" s="28"/>
      <c r="K439" s="28"/>
      <c r="L439" s="28"/>
      <c r="M439" s="28"/>
      <c r="N439" s="28"/>
      <c r="O439" s="20"/>
      <c r="P439" s="20"/>
      <c r="Q439" s="20"/>
      <c r="R439" s="29"/>
      <c r="S439" s="19"/>
      <c r="T439" s="19"/>
      <c r="U439" s="30"/>
      <c r="V439" s="19"/>
      <c r="W439" s="19"/>
    </row>
    <row r="440" spans="2:23" ht="12.75">
      <c r="B440" s="41"/>
      <c r="C440" s="5"/>
      <c r="D440" s="8"/>
      <c r="E440" s="17"/>
      <c r="F440" s="46"/>
      <c r="G440" s="18"/>
      <c r="H440" s="20"/>
      <c r="I440" s="28"/>
      <c r="J440" s="28"/>
      <c r="K440" s="28"/>
      <c r="L440" s="28"/>
      <c r="M440" s="28"/>
      <c r="N440" s="28"/>
      <c r="O440" s="20"/>
      <c r="P440" s="20"/>
      <c r="Q440" s="20"/>
      <c r="R440" s="29"/>
      <c r="S440" s="19"/>
      <c r="T440" s="19"/>
      <c r="U440" s="30"/>
      <c r="V440" s="19"/>
      <c r="W440" s="19"/>
    </row>
    <row r="441" spans="2:23" ht="12.75">
      <c r="B441" s="41"/>
      <c r="C441" s="5"/>
      <c r="D441" s="8"/>
      <c r="E441" s="17"/>
      <c r="F441" s="46"/>
      <c r="G441" s="18"/>
      <c r="H441" s="20"/>
      <c r="I441" s="28"/>
      <c r="J441" s="28"/>
      <c r="K441" s="28"/>
      <c r="L441" s="28"/>
      <c r="M441" s="28"/>
      <c r="N441" s="28"/>
      <c r="O441" s="20"/>
      <c r="P441" s="20"/>
      <c r="Q441" s="20"/>
      <c r="R441" s="29"/>
      <c r="S441" s="19"/>
      <c r="T441" s="19"/>
      <c r="U441" s="30"/>
      <c r="V441" s="19"/>
      <c r="W441" s="19"/>
    </row>
    <row r="442" spans="2:23" ht="12.75">
      <c r="B442" s="41"/>
      <c r="C442" s="5"/>
      <c r="D442" s="8"/>
      <c r="E442" s="17"/>
      <c r="F442" s="46"/>
      <c r="G442" s="18"/>
      <c r="H442" s="20"/>
      <c r="I442" s="28"/>
      <c r="J442" s="28"/>
      <c r="K442" s="28"/>
      <c r="L442" s="28"/>
      <c r="M442" s="28"/>
      <c r="N442" s="28"/>
      <c r="O442" s="20"/>
      <c r="P442" s="20"/>
      <c r="Q442" s="20"/>
      <c r="R442" s="29"/>
      <c r="S442" s="19"/>
      <c r="T442" s="19"/>
      <c r="U442" s="30"/>
      <c r="V442" s="19"/>
      <c r="W442" s="19"/>
    </row>
    <row r="443" spans="2:23" ht="12.75">
      <c r="B443" s="41"/>
      <c r="C443" s="5"/>
      <c r="D443" s="8"/>
      <c r="E443" s="17"/>
      <c r="F443" s="46"/>
      <c r="G443" s="18"/>
      <c r="H443" s="20"/>
      <c r="I443" s="28"/>
      <c r="J443" s="28"/>
      <c r="K443" s="28"/>
      <c r="L443" s="28"/>
      <c r="M443" s="28"/>
      <c r="N443" s="28"/>
      <c r="O443" s="20"/>
      <c r="P443" s="20"/>
      <c r="Q443" s="20"/>
      <c r="R443" s="29"/>
      <c r="S443" s="19"/>
      <c r="T443" s="19"/>
      <c r="U443" s="30"/>
      <c r="V443" s="19"/>
      <c r="W443" s="19"/>
    </row>
    <row r="444" spans="2:23" ht="12.75">
      <c r="B444" s="41"/>
      <c r="C444" s="5"/>
      <c r="D444" s="8"/>
      <c r="E444" s="17"/>
      <c r="F444" s="46"/>
      <c r="G444" s="18"/>
      <c r="H444" s="20"/>
      <c r="I444" s="28"/>
      <c r="J444" s="28"/>
      <c r="K444" s="28"/>
      <c r="L444" s="28"/>
      <c r="M444" s="28"/>
      <c r="N444" s="28"/>
      <c r="O444" s="20"/>
      <c r="P444" s="20"/>
      <c r="Q444" s="20"/>
      <c r="R444" s="29"/>
      <c r="S444" s="19"/>
      <c r="T444" s="19"/>
      <c r="U444" s="30"/>
      <c r="V444" s="19"/>
      <c r="W444" s="19"/>
    </row>
    <row r="445" spans="2:23" ht="12.75">
      <c r="B445" s="41"/>
      <c r="C445" s="5"/>
      <c r="D445" s="8"/>
      <c r="E445" s="17"/>
      <c r="F445" s="46"/>
      <c r="G445" s="18"/>
      <c r="H445" s="20"/>
      <c r="I445" s="28"/>
      <c r="J445" s="28"/>
      <c r="K445" s="28"/>
      <c r="L445" s="28"/>
      <c r="M445" s="28"/>
      <c r="N445" s="28"/>
      <c r="O445" s="20"/>
      <c r="P445" s="20"/>
      <c r="Q445" s="20"/>
      <c r="R445" s="29"/>
      <c r="S445" s="19"/>
      <c r="T445" s="19"/>
      <c r="U445" s="30"/>
      <c r="V445" s="19"/>
      <c r="W445" s="19"/>
    </row>
    <row r="446" spans="2:23" ht="12.75">
      <c r="B446" s="41"/>
      <c r="C446" s="5"/>
      <c r="D446" s="8"/>
      <c r="E446" s="17"/>
      <c r="F446" s="46"/>
      <c r="G446" s="18"/>
      <c r="H446" s="20"/>
      <c r="I446" s="28"/>
      <c r="J446" s="28"/>
      <c r="K446" s="28"/>
      <c r="L446" s="28"/>
      <c r="M446" s="28"/>
      <c r="N446" s="28"/>
      <c r="O446" s="20"/>
      <c r="P446" s="20"/>
      <c r="Q446" s="20"/>
      <c r="R446" s="29"/>
      <c r="S446" s="19"/>
      <c r="T446" s="19"/>
      <c r="U446" s="30"/>
      <c r="V446" s="19"/>
      <c r="W446" s="19"/>
    </row>
    <row r="447" spans="2:23" ht="12.75">
      <c r="B447" s="41"/>
      <c r="C447" s="5"/>
      <c r="D447" s="8"/>
      <c r="E447" s="17"/>
      <c r="F447" s="46"/>
      <c r="G447" s="18"/>
      <c r="H447" s="20"/>
      <c r="I447" s="28"/>
      <c r="J447" s="28"/>
      <c r="K447" s="28"/>
      <c r="L447" s="28"/>
      <c r="M447" s="28"/>
      <c r="N447" s="28"/>
      <c r="O447" s="20"/>
      <c r="P447" s="20"/>
      <c r="Q447" s="20"/>
      <c r="R447" s="29"/>
      <c r="S447" s="19"/>
      <c r="T447" s="19"/>
      <c r="U447" s="30"/>
      <c r="V447" s="19"/>
      <c r="W447" s="19"/>
    </row>
    <row r="448" spans="2:23" ht="12.75">
      <c r="B448" s="41"/>
      <c r="C448" s="5"/>
      <c r="D448" s="8"/>
      <c r="E448" s="17"/>
      <c r="F448" s="46"/>
      <c r="G448" s="18"/>
      <c r="H448" s="20"/>
      <c r="I448" s="28"/>
      <c r="J448" s="28"/>
      <c r="K448" s="28"/>
      <c r="L448" s="28"/>
      <c r="M448" s="28"/>
      <c r="N448" s="28"/>
      <c r="O448" s="20"/>
      <c r="P448" s="20"/>
      <c r="Q448" s="20"/>
      <c r="R448" s="29"/>
      <c r="S448" s="19"/>
      <c r="T448" s="19"/>
      <c r="U448" s="30"/>
      <c r="V448" s="19"/>
      <c r="W448" s="19"/>
    </row>
    <row r="449" spans="2:23" ht="12.75">
      <c r="B449" s="41"/>
      <c r="C449" s="5"/>
      <c r="D449" s="8"/>
      <c r="E449" s="17"/>
      <c r="F449" s="46"/>
      <c r="G449" s="18"/>
      <c r="H449" s="20"/>
      <c r="I449" s="28"/>
      <c r="J449" s="28"/>
      <c r="K449" s="28"/>
      <c r="L449" s="28"/>
      <c r="M449" s="28"/>
      <c r="N449" s="28"/>
      <c r="O449" s="20"/>
      <c r="P449" s="20"/>
      <c r="Q449" s="20"/>
      <c r="R449" s="29"/>
      <c r="S449" s="19"/>
      <c r="T449" s="19"/>
      <c r="U449" s="30"/>
      <c r="V449" s="19"/>
      <c r="W449" s="19"/>
    </row>
    <row r="450" spans="2:23" ht="12.75">
      <c r="B450" s="41"/>
      <c r="C450" s="5"/>
      <c r="D450" s="8"/>
      <c r="E450" s="17"/>
      <c r="F450" s="46"/>
      <c r="G450" s="18"/>
      <c r="H450" s="20"/>
      <c r="I450" s="28"/>
      <c r="J450" s="28"/>
      <c r="K450" s="28"/>
      <c r="L450" s="28"/>
      <c r="M450" s="28"/>
      <c r="N450" s="28"/>
      <c r="O450" s="20"/>
      <c r="P450" s="20"/>
      <c r="Q450" s="20"/>
      <c r="R450" s="29"/>
      <c r="S450" s="19"/>
      <c r="T450" s="19"/>
      <c r="U450" s="30"/>
      <c r="V450" s="19"/>
      <c r="W450" s="19"/>
    </row>
    <row r="451" spans="2:23" ht="12.75">
      <c r="B451" s="41"/>
      <c r="C451" s="5"/>
      <c r="D451" s="8"/>
      <c r="E451" s="17"/>
      <c r="F451" s="46"/>
      <c r="G451" s="18"/>
      <c r="H451" s="20"/>
      <c r="I451" s="28"/>
      <c r="J451" s="28"/>
      <c r="K451" s="28"/>
      <c r="L451" s="28"/>
      <c r="M451" s="28"/>
      <c r="N451" s="28"/>
      <c r="O451" s="20"/>
      <c r="P451" s="20"/>
      <c r="Q451" s="20"/>
      <c r="R451" s="29"/>
      <c r="S451" s="19"/>
      <c r="T451" s="19"/>
      <c r="U451" s="30"/>
      <c r="V451" s="19"/>
      <c r="W451" s="19"/>
    </row>
    <row r="452" spans="2:23" ht="12.75">
      <c r="B452" s="41"/>
      <c r="C452" s="5"/>
      <c r="D452" s="8"/>
      <c r="E452" s="17"/>
      <c r="F452" s="46"/>
      <c r="G452" s="18"/>
      <c r="H452" s="20"/>
      <c r="I452" s="28"/>
      <c r="J452" s="28"/>
      <c r="K452" s="28"/>
      <c r="L452" s="28"/>
      <c r="M452" s="28"/>
      <c r="N452" s="28"/>
      <c r="O452" s="20"/>
      <c r="P452" s="20"/>
      <c r="Q452" s="20"/>
      <c r="R452" s="29"/>
      <c r="S452" s="19"/>
      <c r="T452" s="19"/>
      <c r="U452" s="30"/>
      <c r="V452" s="19"/>
      <c r="W452" s="19"/>
    </row>
    <row r="453" spans="2:23" ht="12.75">
      <c r="B453" s="41"/>
      <c r="C453" s="5"/>
      <c r="D453" s="8"/>
      <c r="E453" s="17"/>
      <c r="F453" s="46"/>
      <c r="G453" s="18"/>
      <c r="H453" s="20"/>
      <c r="I453" s="28"/>
      <c r="J453" s="28"/>
      <c r="K453" s="28"/>
      <c r="L453" s="28"/>
      <c r="M453" s="28"/>
      <c r="N453" s="28"/>
      <c r="O453" s="20"/>
      <c r="P453" s="20"/>
      <c r="Q453" s="20"/>
      <c r="R453" s="29"/>
      <c r="S453" s="19"/>
      <c r="T453" s="19"/>
      <c r="U453" s="30"/>
      <c r="V453" s="19"/>
      <c r="W453" s="19"/>
    </row>
    <row r="454" spans="2:23" ht="12.75">
      <c r="B454" s="41"/>
      <c r="C454" s="5"/>
      <c r="D454" s="8"/>
      <c r="E454" s="17"/>
      <c r="F454" s="46"/>
      <c r="G454" s="18"/>
      <c r="H454" s="20"/>
      <c r="I454" s="28"/>
      <c r="J454" s="28"/>
      <c r="K454" s="28"/>
      <c r="L454" s="28"/>
      <c r="M454" s="28"/>
      <c r="N454" s="28"/>
      <c r="O454" s="20"/>
      <c r="P454" s="20"/>
      <c r="Q454" s="20"/>
      <c r="R454" s="29"/>
      <c r="S454" s="19"/>
      <c r="T454" s="19"/>
      <c r="U454" s="30"/>
      <c r="V454" s="19"/>
      <c r="W454" s="19"/>
    </row>
    <row r="455" spans="2:23" ht="12.75">
      <c r="B455" s="41"/>
      <c r="C455" s="5"/>
      <c r="D455" s="8"/>
      <c r="E455" s="17"/>
      <c r="F455" s="46"/>
      <c r="G455" s="18"/>
      <c r="H455" s="20"/>
      <c r="I455" s="28"/>
      <c r="J455" s="28"/>
      <c r="K455" s="28"/>
      <c r="L455" s="28"/>
      <c r="M455" s="28"/>
      <c r="N455" s="28"/>
      <c r="O455" s="20"/>
      <c r="P455" s="20"/>
      <c r="Q455" s="20"/>
      <c r="R455" s="29"/>
      <c r="S455" s="19"/>
      <c r="T455" s="19"/>
      <c r="U455" s="30"/>
      <c r="V455" s="19"/>
      <c r="W455" s="19"/>
    </row>
    <row r="456" spans="2:23" ht="12.75">
      <c r="B456" s="41"/>
      <c r="C456" s="5"/>
      <c r="D456" s="8"/>
      <c r="E456" s="17"/>
      <c r="F456" s="46"/>
      <c r="G456" s="18"/>
      <c r="H456" s="20"/>
      <c r="I456" s="28"/>
      <c r="J456" s="28"/>
      <c r="K456" s="28"/>
      <c r="L456" s="28"/>
      <c r="M456" s="28"/>
      <c r="N456" s="28"/>
      <c r="O456" s="20"/>
      <c r="P456" s="20"/>
      <c r="Q456" s="20"/>
      <c r="R456" s="29"/>
      <c r="S456" s="19"/>
      <c r="T456" s="19"/>
      <c r="U456" s="30"/>
      <c r="V456" s="19"/>
      <c r="W456" s="19"/>
    </row>
    <row r="457" spans="2:23" ht="12.75">
      <c r="B457" s="41"/>
      <c r="C457" s="5"/>
      <c r="D457" s="8"/>
      <c r="E457" s="17"/>
      <c r="F457" s="46"/>
      <c r="G457" s="18"/>
      <c r="H457" s="20"/>
      <c r="I457" s="28"/>
      <c r="J457" s="28"/>
      <c r="K457" s="28"/>
      <c r="L457" s="28"/>
      <c r="M457" s="28"/>
      <c r="N457" s="28"/>
      <c r="O457" s="20"/>
      <c r="P457" s="20"/>
      <c r="Q457" s="20"/>
      <c r="R457" s="29"/>
      <c r="S457" s="19"/>
      <c r="T457" s="19"/>
      <c r="U457" s="30"/>
      <c r="V457" s="19"/>
      <c r="W457" s="19"/>
    </row>
    <row r="458" spans="2:23" ht="12.75">
      <c r="B458" s="41"/>
      <c r="C458" s="5"/>
      <c r="D458" s="8"/>
      <c r="E458" s="17"/>
      <c r="F458" s="46"/>
      <c r="G458" s="18"/>
      <c r="H458" s="20"/>
      <c r="I458" s="28"/>
      <c r="J458" s="28"/>
      <c r="K458" s="28"/>
      <c r="L458" s="28"/>
      <c r="M458" s="28"/>
      <c r="N458" s="28"/>
      <c r="O458" s="20"/>
      <c r="P458" s="20"/>
      <c r="Q458" s="20"/>
      <c r="R458" s="29"/>
      <c r="S458" s="19"/>
      <c r="T458" s="19"/>
      <c r="U458" s="30"/>
      <c r="V458" s="19"/>
      <c r="W458" s="19"/>
    </row>
    <row r="459" spans="2:23" ht="12.75">
      <c r="B459" s="41"/>
      <c r="C459" s="5"/>
      <c r="D459" s="8"/>
      <c r="E459" s="17"/>
      <c r="F459" s="46"/>
      <c r="G459" s="18"/>
      <c r="H459" s="20"/>
      <c r="I459" s="28"/>
      <c r="J459" s="28"/>
      <c r="K459" s="28"/>
      <c r="L459" s="28"/>
      <c r="M459" s="28"/>
      <c r="N459" s="28"/>
      <c r="O459" s="20"/>
      <c r="P459" s="20"/>
      <c r="Q459" s="20"/>
      <c r="R459" s="29"/>
      <c r="S459" s="19"/>
      <c r="T459" s="19"/>
      <c r="U459" s="30"/>
      <c r="V459" s="19"/>
      <c r="W459" s="19"/>
    </row>
    <row r="460" spans="2:23" ht="12.75">
      <c r="B460" s="41"/>
      <c r="C460" s="5"/>
      <c r="D460" s="8"/>
      <c r="E460" s="17"/>
      <c r="F460" s="46"/>
      <c r="G460" s="18"/>
      <c r="H460" s="20"/>
      <c r="I460" s="28"/>
      <c r="J460" s="28"/>
      <c r="K460" s="28"/>
      <c r="L460" s="28"/>
      <c r="M460" s="28"/>
      <c r="N460" s="28"/>
      <c r="O460" s="20"/>
      <c r="P460" s="20"/>
      <c r="Q460" s="20"/>
      <c r="R460" s="29"/>
      <c r="S460" s="19"/>
      <c r="T460" s="19"/>
      <c r="U460" s="30"/>
      <c r="V460" s="19"/>
      <c r="W460" s="19"/>
    </row>
    <row r="461" spans="2:23" ht="12.75">
      <c r="B461" s="41"/>
      <c r="C461" s="5"/>
      <c r="D461" s="8"/>
      <c r="E461" s="17"/>
      <c r="F461" s="46"/>
      <c r="G461" s="18"/>
      <c r="H461" s="20"/>
      <c r="I461" s="28"/>
      <c r="J461" s="28"/>
      <c r="K461" s="28"/>
      <c r="L461" s="28"/>
      <c r="M461" s="28"/>
      <c r="N461" s="28"/>
      <c r="O461" s="20"/>
      <c r="P461" s="20"/>
      <c r="Q461" s="20"/>
      <c r="R461" s="29"/>
      <c r="S461" s="19"/>
      <c r="T461" s="19"/>
      <c r="U461" s="30"/>
      <c r="V461" s="19"/>
      <c r="W461" s="19"/>
    </row>
    <row r="462" spans="2:23" ht="12.75">
      <c r="B462" s="41"/>
      <c r="C462" s="5"/>
      <c r="D462" s="8"/>
      <c r="E462" s="17"/>
      <c r="F462" s="46"/>
      <c r="G462" s="18"/>
      <c r="H462" s="20"/>
      <c r="I462" s="28"/>
      <c r="J462" s="28"/>
      <c r="K462" s="28"/>
      <c r="L462" s="28"/>
      <c r="M462" s="28"/>
      <c r="N462" s="28"/>
      <c r="O462" s="20"/>
      <c r="P462" s="20"/>
      <c r="Q462" s="20"/>
      <c r="R462" s="29"/>
      <c r="S462" s="19"/>
      <c r="T462" s="19"/>
      <c r="U462" s="30"/>
      <c r="V462" s="19"/>
      <c r="W462" s="19"/>
    </row>
    <row r="463" spans="2:23" ht="12.75">
      <c r="B463" s="41"/>
      <c r="C463" s="5"/>
      <c r="D463" s="8"/>
      <c r="E463" s="17"/>
      <c r="F463" s="46"/>
      <c r="G463" s="18"/>
      <c r="H463" s="20"/>
      <c r="I463" s="28"/>
      <c r="J463" s="28"/>
      <c r="K463" s="28"/>
      <c r="L463" s="28"/>
      <c r="M463" s="28"/>
      <c r="N463" s="28"/>
      <c r="O463" s="20"/>
      <c r="P463" s="20"/>
      <c r="Q463" s="20"/>
      <c r="R463" s="29"/>
      <c r="S463" s="19"/>
      <c r="T463" s="19"/>
      <c r="U463" s="30"/>
      <c r="V463" s="19"/>
      <c r="W463" s="19"/>
    </row>
    <row r="464" spans="2:23" ht="12.75">
      <c r="B464" s="41"/>
      <c r="C464" s="5"/>
      <c r="D464" s="8"/>
      <c r="E464" s="17"/>
      <c r="F464" s="46"/>
      <c r="G464" s="18"/>
      <c r="H464" s="20"/>
      <c r="I464" s="28"/>
      <c r="J464" s="28"/>
      <c r="K464" s="28"/>
      <c r="L464" s="28"/>
      <c r="M464" s="28"/>
      <c r="N464" s="28"/>
      <c r="O464" s="20"/>
      <c r="P464" s="20"/>
      <c r="Q464" s="20"/>
      <c r="R464" s="29"/>
      <c r="S464" s="19"/>
      <c r="T464" s="19"/>
      <c r="U464" s="30"/>
      <c r="V464" s="19"/>
      <c r="W464" s="19"/>
    </row>
    <row r="465" spans="2:23" ht="12.75">
      <c r="B465" s="41"/>
      <c r="C465" s="5"/>
      <c r="D465" s="8"/>
      <c r="E465" s="17"/>
      <c r="F465" s="46"/>
      <c r="G465" s="18"/>
      <c r="H465" s="20"/>
      <c r="I465" s="28"/>
      <c r="J465" s="28"/>
      <c r="K465" s="28"/>
      <c r="L465" s="28"/>
      <c r="M465" s="28"/>
      <c r="N465" s="28"/>
      <c r="O465" s="20"/>
      <c r="P465" s="20"/>
      <c r="Q465" s="20"/>
      <c r="R465" s="29"/>
      <c r="S465" s="19"/>
      <c r="T465" s="19"/>
      <c r="U465" s="30"/>
      <c r="V465" s="19"/>
      <c r="W465" s="19"/>
    </row>
    <row r="466" spans="2:23" ht="12.75">
      <c r="B466" s="41"/>
      <c r="C466" s="5"/>
      <c r="D466" s="8"/>
      <c r="E466" s="17"/>
      <c r="F466" s="46"/>
      <c r="G466" s="18"/>
      <c r="H466" s="20"/>
      <c r="I466" s="28"/>
      <c r="J466" s="28"/>
      <c r="K466" s="28"/>
      <c r="L466" s="28"/>
      <c r="M466" s="28"/>
      <c r="N466" s="28"/>
      <c r="O466" s="20"/>
      <c r="P466" s="20"/>
      <c r="Q466" s="20"/>
      <c r="R466" s="29"/>
      <c r="S466" s="19"/>
      <c r="T466" s="19"/>
      <c r="U466" s="30"/>
      <c r="V466" s="19"/>
      <c r="W466" s="19"/>
    </row>
    <row r="467" spans="2:23" ht="12.75">
      <c r="B467" s="41"/>
      <c r="C467" s="5"/>
      <c r="D467" s="8"/>
      <c r="E467" s="17"/>
      <c r="F467" s="46"/>
      <c r="G467" s="18"/>
      <c r="H467" s="20"/>
      <c r="I467" s="28"/>
      <c r="J467" s="28"/>
      <c r="K467" s="28"/>
      <c r="L467" s="28"/>
      <c r="M467" s="28"/>
      <c r="N467" s="28"/>
      <c r="O467" s="20"/>
      <c r="P467" s="20"/>
      <c r="Q467" s="20"/>
      <c r="R467" s="29"/>
      <c r="S467" s="19"/>
      <c r="T467" s="19"/>
      <c r="U467" s="30"/>
      <c r="V467" s="19"/>
      <c r="W467" s="19"/>
    </row>
    <row r="468" spans="2:23" ht="12.75">
      <c r="B468" s="41"/>
      <c r="C468" s="5"/>
      <c r="D468" s="8"/>
      <c r="E468" s="17"/>
      <c r="F468" s="46"/>
      <c r="G468" s="18"/>
      <c r="H468" s="20"/>
      <c r="I468" s="28"/>
      <c r="J468" s="28"/>
      <c r="K468" s="28"/>
      <c r="L468" s="28"/>
      <c r="M468" s="28"/>
      <c r="N468" s="28"/>
      <c r="O468" s="20"/>
      <c r="P468" s="20"/>
      <c r="Q468" s="20"/>
      <c r="R468" s="29"/>
      <c r="S468" s="19"/>
      <c r="T468" s="19"/>
      <c r="U468" s="30"/>
      <c r="V468" s="19"/>
      <c r="W468" s="19"/>
    </row>
    <row r="469" spans="2:23" ht="12.75">
      <c r="B469" s="41"/>
      <c r="C469" s="5"/>
      <c r="D469" s="8"/>
      <c r="E469" s="17"/>
      <c r="F469" s="46"/>
      <c r="G469" s="18"/>
      <c r="H469" s="20"/>
      <c r="I469" s="28"/>
      <c r="J469" s="28"/>
      <c r="K469" s="28"/>
      <c r="L469" s="28"/>
      <c r="M469" s="28"/>
      <c r="N469" s="28"/>
      <c r="O469" s="20"/>
      <c r="P469" s="20"/>
      <c r="Q469" s="20"/>
      <c r="R469" s="29"/>
      <c r="S469" s="19"/>
      <c r="T469" s="19"/>
      <c r="U469" s="30"/>
      <c r="V469" s="19"/>
      <c r="W469" s="19"/>
    </row>
    <row r="470" spans="2:23" ht="12.75">
      <c r="B470" s="41"/>
      <c r="C470" s="5"/>
      <c r="D470" s="8"/>
      <c r="E470" s="17"/>
      <c r="F470" s="46"/>
      <c r="G470" s="18"/>
      <c r="H470" s="20"/>
      <c r="I470" s="28"/>
      <c r="J470" s="28"/>
      <c r="K470" s="28"/>
      <c r="L470" s="28"/>
      <c r="M470" s="28"/>
      <c r="N470" s="28"/>
      <c r="O470" s="20"/>
      <c r="P470" s="20"/>
      <c r="Q470" s="20"/>
      <c r="R470" s="29"/>
      <c r="S470" s="19"/>
      <c r="T470" s="19"/>
      <c r="U470" s="30"/>
      <c r="V470" s="19"/>
      <c r="W470" s="19"/>
    </row>
    <row r="471" spans="2:23" ht="12.75">
      <c r="B471" s="41"/>
      <c r="C471" s="5"/>
      <c r="D471" s="8"/>
      <c r="E471" s="17"/>
      <c r="F471" s="46"/>
      <c r="G471" s="18"/>
      <c r="H471" s="20"/>
      <c r="I471" s="28"/>
      <c r="J471" s="28"/>
      <c r="K471" s="28"/>
      <c r="L471" s="28"/>
      <c r="M471" s="28"/>
      <c r="N471" s="28"/>
      <c r="O471" s="20"/>
      <c r="P471" s="20"/>
      <c r="Q471" s="20"/>
      <c r="R471" s="29"/>
      <c r="S471" s="19"/>
      <c r="T471" s="19"/>
      <c r="U471" s="30"/>
      <c r="V471" s="19"/>
      <c r="W471" s="19"/>
    </row>
    <row r="472" spans="2:23" ht="12.75">
      <c r="B472" s="41"/>
      <c r="C472" s="5"/>
      <c r="D472" s="8"/>
      <c r="E472" s="17"/>
      <c r="F472" s="46"/>
      <c r="G472" s="18"/>
      <c r="H472" s="20"/>
      <c r="I472" s="28"/>
      <c r="J472" s="28"/>
      <c r="K472" s="28"/>
      <c r="L472" s="28"/>
      <c r="M472" s="28"/>
      <c r="N472" s="28"/>
      <c r="O472" s="20"/>
      <c r="P472" s="20"/>
      <c r="Q472" s="20"/>
      <c r="R472" s="29"/>
      <c r="S472" s="19"/>
      <c r="T472" s="19"/>
      <c r="U472" s="30"/>
      <c r="V472" s="19"/>
      <c r="W472" s="19"/>
    </row>
    <row r="473" spans="2:23" ht="12.75">
      <c r="B473" s="41"/>
      <c r="C473" s="5"/>
      <c r="D473" s="8"/>
      <c r="E473" s="17"/>
      <c r="F473" s="46"/>
      <c r="G473" s="18"/>
      <c r="H473" s="20"/>
      <c r="I473" s="28"/>
      <c r="J473" s="28"/>
      <c r="K473" s="28"/>
      <c r="L473" s="28"/>
      <c r="M473" s="28"/>
      <c r="N473" s="28"/>
      <c r="O473" s="20"/>
      <c r="P473" s="20"/>
      <c r="Q473" s="20"/>
      <c r="R473" s="29"/>
      <c r="S473" s="19"/>
      <c r="T473" s="19"/>
      <c r="U473" s="30"/>
      <c r="V473" s="19"/>
      <c r="W473" s="19"/>
    </row>
    <row r="474" spans="2:23" ht="12.75">
      <c r="B474" s="41"/>
      <c r="C474" s="5"/>
      <c r="D474" s="8"/>
      <c r="E474" s="17"/>
      <c r="F474" s="46"/>
      <c r="G474" s="18"/>
      <c r="H474" s="20"/>
      <c r="I474" s="28"/>
      <c r="J474" s="28"/>
      <c r="K474" s="28"/>
      <c r="L474" s="28"/>
      <c r="M474" s="28"/>
      <c r="N474" s="28"/>
      <c r="O474" s="20"/>
      <c r="P474" s="20"/>
      <c r="Q474" s="20"/>
      <c r="R474" s="29"/>
      <c r="S474" s="19"/>
      <c r="T474" s="19"/>
      <c r="U474" s="30"/>
      <c r="V474" s="19"/>
      <c r="W474" s="19"/>
    </row>
    <row r="475" spans="2:23" ht="12.75">
      <c r="B475" s="41"/>
      <c r="C475" s="5"/>
      <c r="D475" s="8"/>
      <c r="E475" s="17"/>
      <c r="F475" s="46"/>
      <c r="G475" s="18"/>
      <c r="H475" s="20"/>
      <c r="I475" s="28"/>
      <c r="J475" s="28"/>
      <c r="K475" s="28"/>
      <c r="L475" s="28"/>
      <c r="M475" s="28"/>
      <c r="N475" s="28"/>
      <c r="O475" s="20"/>
      <c r="P475" s="20"/>
      <c r="Q475" s="20"/>
      <c r="R475" s="29"/>
      <c r="S475" s="19"/>
      <c r="T475" s="19"/>
      <c r="U475" s="30"/>
      <c r="V475" s="19"/>
      <c r="W475" s="19"/>
    </row>
    <row r="476" spans="2:23" ht="12.75">
      <c r="B476" s="41"/>
      <c r="C476" s="5"/>
      <c r="D476" s="8"/>
      <c r="E476" s="17"/>
      <c r="F476" s="46"/>
      <c r="G476" s="18"/>
      <c r="H476" s="20"/>
      <c r="I476" s="28"/>
      <c r="J476" s="28"/>
      <c r="K476" s="28"/>
      <c r="L476" s="28"/>
      <c r="M476" s="28"/>
      <c r="N476" s="28"/>
      <c r="O476" s="20"/>
      <c r="P476" s="20"/>
      <c r="Q476" s="20"/>
      <c r="R476" s="29"/>
      <c r="S476" s="19"/>
      <c r="T476" s="19"/>
      <c r="U476" s="30"/>
      <c r="V476" s="19"/>
      <c r="W476" s="19"/>
    </row>
    <row r="477" spans="2:23" ht="12.75">
      <c r="B477" s="41"/>
      <c r="C477" s="5"/>
      <c r="D477" s="8"/>
      <c r="E477" s="17"/>
      <c r="F477" s="46"/>
      <c r="G477" s="18"/>
      <c r="H477" s="20"/>
      <c r="I477" s="28"/>
      <c r="J477" s="28"/>
      <c r="K477" s="28"/>
      <c r="L477" s="28"/>
      <c r="M477" s="28"/>
      <c r="N477" s="28"/>
      <c r="O477" s="20"/>
      <c r="P477" s="20"/>
      <c r="Q477" s="20"/>
      <c r="R477" s="29"/>
      <c r="S477" s="19"/>
      <c r="T477" s="19"/>
      <c r="U477" s="30"/>
      <c r="V477" s="19"/>
      <c r="W477" s="19"/>
    </row>
    <row r="478" spans="2:23" ht="12.75">
      <c r="B478" s="41"/>
      <c r="C478" s="5"/>
      <c r="D478" s="8"/>
      <c r="E478" s="17"/>
      <c r="F478" s="46"/>
      <c r="G478" s="18"/>
      <c r="H478" s="20"/>
      <c r="I478" s="28"/>
      <c r="J478" s="28"/>
      <c r="K478" s="28"/>
      <c r="L478" s="28"/>
      <c r="M478" s="28"/>
      <c r="N478" s="28"/>
      <c r="O478" s="20"/>
      <c r="P478" s="20"/>
      <c r="Q478" s="20"/>
      <c r="R478" s="29"/>
      <c r="S478" s="19"/>
      <c r="T478" s="19"/>
      <c r="U478" s="30"/>
      <c r="V478" s="19"/>
      <c r="W478" s="19"/>
    </row>
    <row r="479" spans="2:23" ht="12.75">
      <c r="B479" s="41"/>
      <c r="C479" s="5"/>
      <c r="D479" s="8"/>
      <c r="E479" s="17"/>
      <c r="F479" s="46"/>
      <c r="G479" s="18"/>
      <c r="H479" s="20"/>
      <c r="I479" s="28"/>
      <c r="J479" s="28"/>
      <c r="K479" s="28"/>
      <c r="L479" s="28"/>
      <c r="M479" s="28"/>
      <c r="N479" s="28"/>
      <c r="O479" s="20"/>
      <c r="P479" s="20"/>
      <c r="Q479" s="20"/>
      <c r="R479" s="29"/>
      <c r="S479" s="19"/>
      <c r="T479" s="19"/>
      <c r="U479" s="30"/>
      <c r="V479" s="19"/>
      <c r="W479" s="19"/>
    </row>
    <row r="480" spans="2:23" ht="12.75">
      <c r="B480" s="41"/>
      <c r="C480" s="5"/>
      <c r="D480" s="8"/>
      <c r="E480" s="17"/>
      <c r="F480" s="46"/>
      <c r="G480" s="18"/>
      <c r="H480" s="20"/>
      <c r="I480" s="28"/>
      <c r="J480" s="28"/>
      <c r="K480" s="28"/>
      <c r="L480" s="28"/>
      <c r="M480" s="28"/>
      <c r="N480" s="28"/>
      <c r="O480" s="20"/>
      <c r="P480" s="20"/>
      <c r="Q480" s="20"/>
      <c r="R480" s="29"/>
      <c r="S480" s="19"/>
      <c r="T480" s="19"/>
      <c r="U480" s="30"/>
      <c r="V480" s="19"/>
      <c r="W480" s="19"/>
    </row>
    <row r="481" spans="2:23" ht="12.75">
      <c r="B481" s="41"/>
      <c r="C481" s="5"/>
      <c r="D481" s="8"/>
      <c r="E481" s="17"/>
      <c r="F481" s="46"/>
      <c r="G481" s="18"/>
      <c r="H481" s="20"/>
      <c r="I481" s="28"/>
      <c r="J481" s="28"/>
      <c r="K481" s="28"/>
      <c r="L481" s="28"/>
      <c r="M481" s="28"/>
      <c r="N481" s="28"/>
      <c r="O481" s="20"/>
      <c r="P481" s="20"/>
      <c r="Q481" s="20"/>
      <c r="R481" s="29"/>
      <c r="S481" s="19"/>
      <c r="T481" s="19"/>
      <c r="U481" s="30"/>
      <c r="V481" s="19"/>
      <c r="W481" s="19"/>
    </row>
    <row r="482" spans="2:23" ht="12.75">
      <c r="B482" s="41"/>
      <c r="C482" s="5"/>
      <c r="D482" s="8"/>
      <c r="E482" s="17"/>
      <c r="F482" s="46"/>
      <c r="G482" s="18"/>
      <c r="H482" s="20"/>
      <c r="I482" s="28"/>
      <c r="J482" s="28"/>
      <c r="K482" s="28"/>
      <c r="L482" s="28"/>
      <c r="M482" s="28"/>
      <c r="N482" s="28"/>
      <c r="O482" s="20"/>
      <c r="P482" s="20"/>
      <c r="Q482" s="20"/>
      <c r="R482" s="29"/>
      <c r="S482" s="19"/>
      <c r="T482" s="19"/>
      <c r="U482" s="30"/>
      <c r="V482" s="19"/>
      <c r="W482" s="19"/>
    </row>
    <row r="483" spans="2:23" ht="12.75">
      <c r="B483" s="41"/>
      <c r="C483" s="5"/>
      <c r="D483" s="8"/>
      <c r="E483" s="17"/>
      <c r="F483" s="46"/>
      <c r="G483" s="18"/>
      <c r="H483" s="20"/>
      <c r="I483" s="28"/>
      <c r="J483" s="28"/>
      <c r="K483" s="28"/>
      <c r="L483" s="28"/>
      <c r="M483" s="28"/>
      <c r="N483" s="28"/>
      <c r="O483" s="20"/>
      <c r="P483" s="20"/>
      <c r="Q483" s="20"/>
      <c r="R483" s="29"/>
      <c r="S483" s="19"/>
      <c r="T483" s="19"/>
      <c r="U483" s="30"/>
      <c r="V483" s="19"/>
      <c r="W483" s="19"/>
    </row>
    <row r="484" spans="2:23" ht="12.75">
      <c r="B484" s="41"/>
      <c r="C484" s="5"/>
      <c r="D484" s="8"/>
      <c r="E484" s="17"/>
      <c r="F484" s="46"/>
      <c r="G484" s="18"/>
      <c r="H484" s="20"/>
      <c r="I484" s="28"/>
      <c r="J484" s="28"/>
      <c r="K484" s="28"/>
      <c r="L484" s="28"/>
      <c r="M484" s="28"/>
      <c r="N484" s="28"/>
      <c r="O484" s="20"/>
      <c r="P484" s="20"/>
      <c r="Q484" s="20"/>
      <c r="R484" s="29"/>
      <c r="S484" s="19"/>
      <c r="T484" s="19"/>
      <c r="U484" s="30"/>
      <c r="V484" s="19"/>
      <c r="W484" s="19"/>
    </row>
    <row r="485" spans="2:23" ht="12.75">
      <c r="B485" s="41"/>
      <c r="C485" s="5"/>
      <c r="D485" s="8"/>
      <c r="E485" s="17"/>
      <c r="F485" s="46"/>
      <c r="G485" s="18"/>
      <c r="H485" s="20"/>
      <c r="I485" s="28"/>
      <c r="J485" s="28"/>
      <c r="K485" s="28"/>
      <c r="L485" s="28"/>
      <c r="M485" s="28"/>
      <c r="N485" s="28"/>
      <c r="O485" s="20"/>
      <c r="P485" s="20"/>
      <c r="Q485" s="20"/>
      <c r="R485" s="29"/>
      <c r="S485" s="19"/>
      <c r="T485" s="19"/>
      <c r="U485" s="30"/>
      <c r="V485" s="19"/>
      <c r="W485" s="19"/>
    </row>
    <row r="486" spans="2:23" ht="12.75">
      <c r="B486" s="41"/>
      <c r="C486" s="5"/>
      <c r="D486" s="8"/>
      <c r="E486" s="17"/>
      <c r="F486" s="46"/>
      <c r="G486" s="18"/>
      <c r="H486" s="20"/>
      <c r="I486" s="28"/>
      <c r="J486" s="28"/>
      <c r="K486" s="28"/>
      <c r="L486" s="28"/>
      <c r="M486" s="28"/>
      <c r="N486" s="28"/>
      <c r="O486" s="20"/>
      <c r="P486" s="20"/>
      <c r="Q486" s="20"/>
      <c r="R486" s="29"/>
      <c r="S486" s="19"/>
      <c r="T486" s="19"/>
      <c r="U486" s="30"/>
      <c r="V486" s="19"/>
      <c r="W486" s="19"/>
    </row>
    <row r="487" spans="2:23" ht="12.75">
      <c r="B487" s="41"/>
      <c r="C487" s="5"/>
      <c r="D487" s="8"/>
      <c r="E487" s="17"/>
      <c r="F487" s="46"/>
      <c r="G487" s="18"/>
      <c r="H487" s="20"/>
      <c r="I487" s="28"/>
      <c r="J487" s="28"/>
      <c r="K487" s="28"/>
      <c r="L487" s="28"/>
      <c r="M487" s="28"/>
      <c r="N487" s="28"/>
      <c r="O487" s="20"/>
      <c r="P487" s="20"/>
      <c r="Q487" s="20"/>
      <c r="R487" s="29"/>
      <c r="S487" s="19"/>
      <c r="T487" s="19"/>
      <c r="U487" s="30"/>
      <c r="V487" s="19"/>
      <c r="W487" s="19"/>
    </row>
    <row r="488" spans="2:23" ht="12.75">
      <c r="B488" s="41"/>
      <c r="C488" s="5"/>
      <c r="D488" s="8"/>
      <c r="E488" s="17"/>
      <c r="F488" s="46"/>
      <c r="G488" s="18"/>
      <c r="H488" s="20"/>
      <c r="I488" s="28"/>
      <c r="J488" s="28"/>
      <c r="K488" s="28"/>
      <c r="L488" s="28"/>
      <c r="M488" s="28"/>
      <c r="N488" s="28"/>
      <c r="O488" s="20"/>
      <c r="P488" s="20"/>
      <c r="Q488" s="20"/>
      <c r="R488" s="29"/>
      <c r="S488" s="19"/>
      <c r="T488" s="19"/>
      <c r="U488" s="30"/>
      <c r="V488" s="19"/>
      <c r="W488" s="19"/>
    </row>
    <row r="489" spans="2:23" ht="12.75">
      <c r="B489" s="41"/>
      <c r="C489" s="5"/>
      <c r="D489" s="8"/>
      <c r="E489" s="17"/>
      <c r="F489" s="46"/>
      <c r="G489" s="18"/>
      <c r="H489" s="20"/>
      <c r="I489" s="28"/>
      <c r="J489" s="28"/>
      <c r="K489" s="28"/>
      <c r="L489" s="28"/>
      <c r="M489" s="28"/>
      <c r="N489" s="28"/>
      <c r="O489" s="20"/>
      <c r="P489" s="20"/>
      <c r="Q489" s="20"/>
      <c r="R489" s="29"/>
      <c r="S489" s="19"/>
      <c r="T489" s="19"/>
      <c r="U489" s="30"/>
      <c r="V489" s="19"/>
      <c r="W489" s="19"/>
    </row>
    <row r="490" spans="2:23" ht="12.75">
      <c r="B490" s="41"/>
      <c r="C490" s="5"/>
      <c r="D490" s="8"/>
      <c r="E490" s="17"/>
      <c r="F490" s="46"/>
      <c r="G490" s="18"/>
      <c r="H490" s="20"/>
      <c r="I490" s="28"/>
      <c r="J490" s="28"/>
      <c r="K490" s="28"/>
      <c r="L490" s="28"/>
      <c r="M490" s="28"/>
      <c r="N490" s="28"/>
      <c r="O490" s="20"/>
      <c r="P490" s="20"/>
      <c r="Q490" s="20"/>
      <c r="R490" s="29"/>
      <c r="S490" s="19"/>
      <c r="T490" s="19"/>
      <c r="U490" s="30"/>
      <c r="V490" s="19"/>
      <c r="W490" s="19"/>
    </row>
    <row r="491" spans="2:23" ht="12.75">
      <c r="B491" s="41"/>
      <c r="C491" s="5"/>
      <c r="D491" s="8"/>
      <c r="E491" s="17"/>
      <c r="F491" s="46"/>
      <c r="G491" s="18"/>
      <c r="H491" s="20"/>
      <c r="I491" s="28"/>
      <c r="J491" s="28"/>
      <c r="K491" s="28"/>
      <c r="L491" s="28"/>
      <c r="M491" s="28"/>
      <c r="N491" s="28"/>
      <c r="O491" s="20"/>
      <c r="P491" s="20"/>
      <c r="Q491" s="20"/>
      <c r="R491" s="29"/>
      <c r="S491" s="19"/>
      <c r="T491" s="19"/>
      <c r="U491" s="30"/>
      <c r="V491" s="19"/>
      <c r="W491" s="19"/>
    </row>
    <row r="492" spans="2:23" ht="12.75">
      <c r="B492" s="41"/>
      <c r="C492" s="5"/>
      <c r="D492" s="8"/>
      <c r="E492" s="17"/>
      <c r="F492" s="46"/>
      <c r="G492" s="18"/>
      <c r="H492" s="20"/>
      <c r="I492" s="28"/>
      <c r="J492" s="28"/>
      <c r="K492" s="28"/>
      <c r="L492" s="28"/>
      <c r="M492" s="28"/>
      <c r="N492" s="28"/>
      <c r="O492" s="20"/>
      <c r="P492" s="20"/>
      <c r="Q492" s="20"/>
      <c r="R492" s="29"/>
      <c r="S492" s="19"/>
      <c r="T492" s="19"/>
      <c r="U492" s="30"/>
      <c r="V492" s="19"/>
      <c r="W492" s="19"/>
    </row>
    <row r="493" spans="2:23" ht="12.75">
      <c r="B493" s="41"/>
      <c r="C493" s="5"/>
      <c r="D493" s="8"/>
      <c r="E493" s="17"/>
      <c r="F493" s="46"/>
      <c r="G493" s="18"/>
      <c r="H493" s="20"/>
      <c r="I493" s="28"/>
      <c r="J493" s="28"/>
      <c r="K493" s="28"/>
      <c r="L493" s="28"/>
      <c r="M493" s="28"/>
      <c r="N493" s="28"/>
      <c r="O493" s="20"/>
      <c r="P493" s="20"/>
      <c r="Q493" s="20"/>
      <c r="R493" s="29"/>
      <c r="S493" s="19"/>
      <c r="T493" s="19"/>
      <c r="U493" s="30"/>
      <c r="V493" s="19"/>
      <c r="W493" s="19"/>
    </row>
    <row r="494" spans="2:23" ht="12.75">
      <c r="B494" s="41"/>
      <c r="C494" s="5"/>
      <c r="D494" s="8"/>
      <c r="E494" s="17"/>
      <c r="F494" s="46"/>
      <c r="G494" s="18"/>
      <c r="H494" s="20"/>
      <c r="I494" s="28"/>
      <c r="J494" s="28"/>
      <c r="K494" s="28"/>
      <c r="L494" s="28"/>
      <c r="M494" s="28"/>
      <c r="N494" s="28"/>
      <c r="O494" s="20"/>
      <c r="P494" s="20"/>
      <c r="Q494" s="20"/>
      <c r="R494" s="29"/>
      <c r="S494" s="19"/>
      <c r="T494" s="19"/>
      <c r="U494" s="30"/>
      <c r="V494" s="19"/>
      <c r="W494" s="19"/>
    </row>
    <row r="495" spans="2:23" ht="12.75">
      <c r="B495" s="41"/>
      <c r="C495" s="5"/>
      <c r="D495" s="8"/>
      <c r="E495" s="17"/>
      <c r="F495" s="46"/>
      <c r="G495" s="18"/>
      <c r="H495" s="20"/>
      <c r="I495" s="28"/>
      <c r="J495" s="28"/>
      <c r="K495" s="28"/>
      <c r="L495" s="28"/>
      <c r="M495" s="28"/>
      <c r="N495" s="28"/>
      <c r="O495" s="20"/>
      <c r="P495" s="20"/>
      <c r="Q495" s="20"/>
      <c r="R495" s="29"/>
      <c r="S495" s="19"/>
      <c r="T495" s="19"/>
      <c r="U495" s="30"/>
      <c r="V495" s="19"/>
      <c r="W495" s="19"/>
    </row>
    <row r="496" spans="2:23" ht="12.75">
      <c r="B496" s="41"/>
      <c r="C496" s="5"/>
      <c r="D496" s="8"/>
      <c r="E496" s="17"/>
      <c r="F496" s="46"/>
      <c r="G496" s="18"/>
      <c r="H496" s="20"/>
      <c r="I496" s="28"/>
      <c r="J496" s="28"/>
      <c r="K496" s="28"/>
      <c r="L496" s="28"/>
      <c r="M496" s="28"/>
      <c r="N496" s="28"/>
      <c r="O496" s="20"/>
      <c r="P496" s="20"/>
      <c r="Q496" s="20"/>
      <c r="R496" s="29"/>
      <c r="S496" s="19"/>
      <c r="T496" s="19"/>
      <c r="U496" s="30"/>
      <c r="V496" s="19"/>
      <c r="W496" s="19"/>
    </row>
  </sheetData>
  <sheetProtection/>
  <printOptions/>
  <pageMargins left="0.787401575" right="0.787401575" top="0.984251969" bottom="0.984251969"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882</v>
      </c>
    </row>
    <row r="2" ht="12.75">
      <c r="A2" t="s">
        <v>883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884</v>
      </c>
    </row>
    <row r="2" ht="12.75">
      <c r="A2" t="s">
        <v>883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885</v>
      </c>
    </row>
    <row r="2" ht="12.75">
      <c r="A2" t="s">
        <v>883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
  <sheetViews>
    <sheetView zoomScalePageLayoutView="0" workbookViewId="0" topLeftCell="A1">
      <selection activeCell="D30" sqref="D30"/>
    </sheetView>
  </sheetViews>
  <sheetFormatPr defaultColWidth="9.140625" defaultRowHeight="12.75"/>
  <sheetData>
    <row r="1" ht="12.75">
      <c r="A1" t="s">
        <v>886</v>
      </c>
    </row>
    <row r="2" ht="12.75">
      <c r="A2" t="s">
        <v>883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C8" sqref="C8"/>
    </sheetView>
  </sheetViews>
  <sheetFormatPr defaultColWidth="9.140625" defaultRowHeight="12.75"/>
  <sheetData>
    <row r="1" ht="12.75">
      <c r="A1" t="s">
        <v>887</v>
      </c>
    </row>
    <row r="2" ht="12.75">
      <c r="A2" t="s">
        <v>898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I32"/>
  <sheetViews>
    <sheetView zoomScalePageLayoutView="0" workbookViewId="0" topLeftCell="A4">
      <selection activeCell="O28" sqref="O28"/>
    </sheetView>
  </sheetViews>
  <sheetFormatPr defaultColWidth="9.140625" defaultRowHeight="12.75"/>
  <cols>
    <col min="2" max="3" width="7.57421875" style="0" bestFit="1" customWidth="1"/>
    <col min="9" max="9" width="7.421875" style="0" bestFit="1" customWidth="1"/>
    <col min="10" max="10" width="7.57421875" style="0" bestFit="1" customWidth="1"/>
    <col min="16" max="16" width="7.421875" style="0" bestFit="1" customWidth="1"/>
    <col min="17" max="17" width="7.57421875" style="0" bestFit="1" customWidth="1"/>
    <col min="23" max="23" width="7.421875" style="0" bestFit="1" customWidth="1"/>
    <col min="24" max="24" width="7.57421875" style="0" bestFit="1" customWidth="1"/>
  </cols>
  <sheetData>
    <row r="1" ht="12.75">
      <c r="A1" t="s">
        <v>890</v>
      </c>
    </row>
    <row r="2" ht="12.75">
      <c r="A2" t="s">
        <v>891</v>
      </c>
    </row>
    <row r="3" spans="1:4" ht="12.75">
      <c r="A3" t="s">
        <v>729</v>
      </c>
      <c r="B3" t="s">
        <v>792</v>
      </c>
      <c r="C3" t="s">
        <v>793</v>
      </c>
      <c r="D3" t="s">
        <v>794</v>
      </c>
    </row>
    <row r="4" ht="12.75">
      <c r="A4" t="s">
        <v>892</v>
      </c>
    </row>
    <row r="5" spans="1:4" ht="12.75">
      <c r="A5" t="s">
        <v>893</v>
      </c>
      <c r="B5">
        <v>3</v>
      </c>
      <c r="D5">
        <v>150</v>
      </c>
    </row>
    <row r="6" spans="1:4" ht="12.75">
      <c r="A6" t="s">
        <v>894</v>
      </c>
      <c r="B6">
        <v>1</v>
      </c>
      <c r="D6">
        <v>70</v>
      </c>
    </row>
    <row r="7" spans="1:4" ht="12.75">
      <c r="A7" t="s">
        <v>899</v>
      </c>
      <c r="B7">
        <v>1</v>
      </c>
      <c r="C7" t="s">
        <v>819</v>
      </c>
      <c r="D7">
        <v>15</v>
      </c>
    </row>
    <row r="9" spans="1:34" ht="12.75">
      <c r="A9" t="s">
        <v>781</v>
      </c>
      <c r="B9" t="s">
        <v>662</v>
      </c>
      <c r="C9" t="s">
        <v>663</v>
      </c>
      <c r="D9" t="s">
        <v>597</v>
      </c>
      <c r="E9" t="s">
        <v>598</v>
      </c>
      <c r="F9" t="s">
        <v>599</v>
      </c>
      <c r="H9" t="s">
        <v>781</v>
      </c>
      <c r="I9" t="s">
        <v>662</v>
      </c>
      <c r="J9" t="s">
        <v>663</v>
      </c>
      <c r="K9" t="s">
        <v>743</v>
      </c>
      <c r="L9" t="s">
        <v>598</v>
      </c>
      <c r="M9" t="s">
        <v>744</v>
      </c>
      <c r="O9" t="s">
        <v>781</v>
      </c>
      <c r="P9" t="s">
        <v>662</v>
      </c>
      <c r="Q9" t="s">
        <v>663</v>
      </c>
      <c r="R9" t="s">
        <v>747</v>
      </c>
      <c r="S9" t="s">
        <v>598</v>
      </c>
      <c r="T9" t="s">
        <v>746</v>
      </c>
      <c r="V9" t="s">
        <v>738</v>
      </c>
      <c r="W9" t="s">
        <v>662</v>
      </c>
      <c r="X9" t="s">
        <v>663</v>
      </c>
      <c r="Y9" t="s">
        <v>749</v>
      </c>
      <c r="Z9" t="s">
        <v>598</v>
      </c>
      <c r="AA9" t="s">
        <v>750</v>
      </c>
      <c r="AC9" t="s">
        <v>781</v>
      </c>
      <c r="AD9" t="s">
        <v>662</v>
      </c>
      <c r="AE9" t="s">
        <v>663</v>
      </c>
      <c r="AF9" t="s">
        <v>752</v>
      </c>
      <c r="AG9" t="s">
        <v>598</v>
      </c>
      <c r="AH9" t="s">
        <v>753</v>
      </c>
    </row>
    <row r="10" spans="1:34" ht="12.75">
      <c r="A10" t="s">
        <v>893</v>
      </c>
      <c r="B10" t="s">
        <v>915</v>
      </c>
      <c r="C10" t="s">
        <v>900</v>
      </c>
      <c r="D10">
        <v>1.8</v>
      </c>
      <c r="E10">
        <f>D5</f>
        <v>150</v>
      </c>
      <c r="F10">
        <f>D10*E10/100</f>
        <v>2.7</v>
      </c>
      <c r="H10" t="s">
        <v>893</v>
      </c>
      <c r="I10" t="s">
        <v>915</v>
      </c>
      <c r="J10" t="s">
        <v>900</v>
      </c>
      <c r="K10">
        <v>47</v>
      </c>
      <c r="L10">
        <f>D5</f>
        <v>150</v>
      </c>
      <c r="M10">
        <f>K10*L10/100</f>
        <v>70.5</v>
      </c>
      <c r="O10" t="s">
        <v>893</v>
      </c>
      <c r="P10" t="s">
        <v>915</v>
      </c>
      <c r="Q10" t="s">
        <v>900</v>
      </c>
      <c r="R10">
        <v>160</v>
      </c>
      <c r="S10">
        <f>D5</f>
        <v>150</v>
      </c>
      <c r="T10">
        <f>R10*S10/100</f>
        <v>240</v>
      </c>
      <c r="V10" t="s">
        <v>893</v>
      </c>
      <c r="W10" t="s">
        <v>915</v>
      </c>
      <c r="X10" t="s">
        <v>900</v>
      </c>
      <c r="Y10">
        <v>0.9</v>
      </c>
      <c r="Z10">
        <f>D5</f>
        <v>150</v>
      </c>
      <c r="AA10">
        <f>Y10*Z10/100</f>
        <v>1.35</v>
      </c>
      <c r="AC10" t="s">
        <v>893</v>
      </c>
      <c r="AD10" t="s">
        <v>915</v>
      </c>
      <c r="AE10" t="s">
        <v>900</v>
      </c>
      <c r="AF10">
        <v>2</v>
      </c>
      <c r="AG10">
        <f>D5</f>
        <v>150</v>
      </c>
      <c r="AH10">
        <f>AF10*AG10/100</f>
        <v>3</v>
      </c>
    </row>
    <row r="11" spans="1:34" ht="12.75">
      <c r="A11" t="s">
        <v>894</v>
      </c>
      <c r="B11" t="s">
        <v>915</v>
      </c>
      <c r="C11" s="346" t="s">
        <v>901</v>
      </c>
      <c r="D11">
        <v>0.3</v>
      </c>
      <c r="E11">
        <f>D6</f>
        <v>70</v>
      </c>
      <c r="F11">
        <f>D11*E11/100</f>
        <v>0.21</v>
      </c>
      <c r="H11" t="s">
        <v>894</v>
      </c>
      <c r="I11" t="s">
        <v>915</v>
      </c>
      <c r="J11" s="346" t="s">
        <v>901</v>
      </c>
      <c r="K11">
        <v>16</v>
      </c>
      <c r="L11">
        <f>D6</f>
        <v>70</v>
      </c>
      <c r="M11">
        <f>K11*L11/100</f>
        <v>11.2</v>
      </c>
      <c r="O11" t="s">
        <v>894</v>
      </c>
      <c r="P11" t="s">
        <v>915</v>
      </c>
      <c r="Q11" s="346" t="s">
        <v>901</v>
      </c>
      <c r="R11">
        <v>0</v>
      </c>
      <c r="S11">
        <f>D6</f>
        <v>70</v>
      </c>
      <c r="T11">
        <f>R11*S11/100</f>
        <v>0</v>
      </c>
      <c r="V11" t="s">
        <v>894</v>
      </c>
      <c r="W11" t="s">
        <v>915</v>
      </c>
      <c r="X11" s="346" t="s">
        <v>901</v>
      </c>
      <c r="Y11">
        <v>0</v>
      </c>
      <c r="Z11">
        <f>D6</f>
        <v>70</v>
      </c>
      <c r="AA11">
        <f>Y11*Z11/100</f>
        <v>0</v>
      </c>
      <c r="AC11" t="s">
        <v>894</v>
      </c>
      <c r="AD11" t="s">
        <v>915</v>
      </c>
      <c r="AE11" s="346" t="s">
        <v>901</v>
      </c>
      <c r="AF11">
        <v>0</v>
      </c>
      <c r="AG11">
        <f>D6</f>
        <v>70</v>
      </c>
      <c r="AH11">
        <f>AF11*AG11/100</f>
        <v>0</v>
      </c>
    </row>
    <row r="12" spans="1:34" ht="12.75">
      <c r="A12" t="s">
        <v>899</v>
      </c>
      <c r="B12" t="s">
        <v>915</v>
      </c>
      <c r="C12" s="346" t="s">
        <v>810</v>
      </c>
      <c r="D12">
        <v>0</v>
      </c>
      <c r="E12">
        <f>D6</f>
        <v>70</v>
      </c>
      <c r="F12">
        <f>D12*E12/100</f>
        <v>0</v>
      </c>
      <c r="H12" t="s">
        <v>899</v>
      </c>
      <c r="I12" t="s">
        <v>915</v>
      </c>
      <c r="J12" s="346" t="s">
        <v>810</v>
      </c>
      <c r="K12">
        <v>0</v>
      </c>
      <c r="L12">
        <f>D7</f>
        <v>15</v>
      </c>
      <c r="M12">
        <f>K12*L12/100</f>
        <v>0</v>
      </c>
      <c r="O12" t="s">
        <v>899</v>
      </c>
      <c r="P12" t="s">
        <v>915</v>
      </c>
      <c r="Q12" s="346" t="s">
        <v>810</v>
      </c>
      <c r="R12">
        <v>0</v>
      </c>
      <c r="S12">
        <f>D7</f>
        <v>15</v>
      </c>
      <c r="T12">
        <f>R12*S12/100</f>
        <v>0</v>
      </c>
      <c r="V12" t="s">
        <v>899</v>
      </c>
      <c r="W12" t="s">
        <v>915</v>
      </c>
      <c r="X12" s="346" t="s">
        <v>810</v>
      </c>
      <c r="Y12">
        <v>0</v>
      </c>
      <c r="Z12">
        <f>D7</f>
        <v>15</v>
      </c>
      <c r="AA12">
        <f>Y12*Z12/100</f>
        <v>0</v>
      </c>
      <c r="AC12" t="s">
        <v>899</v>
      </c>
      <c r="AD12" t="s">
        <v>915</v>
      </c>
      <c r="AE12" s="346" t="s">
        <v>810</v>
      </c>
      <c r="AF12">
        <v>0</v>
      </c>
      <c r="AG12">
        <f>D7</f>
        <v>15</v>
      </c>
      <c r="AH12">
        <f>AF12*AG12/100</f>
        <v>0</v>
      </c>
    </row>
    <row r="13" spans="1:34" ht="12.75">
      <c r="A13" t="s">
        <v>605</v>
      </c>
      <c r="E13">
        <f>SUM(E10:E12)</f>
        <v>290</v>
      </c>
      <c r="F13">
        <f>SUM(F10:F12)</f>
        <v>2.91</v>
      </c>
      <c r="H13" t="s">
        <v>605</v>
      </c>
      <c r="L13">
        <f>SUM(L10:L12)</f>
        <v>235</v>
      </c>
      <c r="M13">
        <f>SUM(M10:M12)</f>
        <v>81.7</v>
      </c>
      <c r="O13" t="s">
        <v>605</v>
      </c>
      <c r="S13">
        <f>SUM(S10:S12)</f>
        <v>235</v>
      </c>
      <c r="T13">
        <f>SUM(T10:T12)</f>
        <v>240</v>
      </c>
      <c r="V13" t="s">
        <v>605</v>
      </c>
      <c r="Z13">
        <f>SUM(Z10:Z12)</f>
        <v>235</v>
      </c>
      <c r="AA13">
        <f>SUM(AA10:AA12)</f>
        <v>1.35</v>
      </c>
      <c r="AC13" t="s">
        <v>605</v>
      </c>
      <c r="AG13">
        <f>SUM(AG10:AG12)</f>
        <v>235</v>
      </c>
      <c r="AH13">
        <f>SUM(AH10:AH12)</f>
        <v>3</v>
      </c>
    </row>
    <row r="14" spans="1:34" ht="12.75">
      <c r="A14" t="s">
        <v>606</v>
      </c>
      <c r="F14" s="345">
        <f>F13/E13*100</f>
        <v>1.0034482758620689</v>
      </c>
      <c r="H14" t="s">
        <v>745</v>
      </c>
      <c r="M14" s="345">
        <f>M13/L13*100</f>
        <v>34.76595744680851</v>
      </c>
      <c r="O14" t="s">
        <v>748</v>
      </c>
      <c r="T14" s="345">
        <f>T13/S13*100</f>
        <v>102.12765957446808</v>
      </c>
      <c r="V14" t="s">
        <v>751</v>
      </c>
      <c r="AA14" s="345">
        <f>AA13/Z13*100</f>
        <v>0.574468085106383</v>
      </c>
      <c r="AC14" t="s">
        <v>754</v>
      </c>
      <c r="AH14" s="345">
        <f>AH13/AG13*100</f>
        <v>1.276595744680851</v>
      </c>
    </row>
    <row r="15" spans="1:34" ht="12.75">
      <c r="A15" t="s">
        <v>902</v>
      </c>
      <c r="E15">
        <v>342.94</v>
      </c>
      <c r="F15">
        <v>7.55688</v>
      </c>
      <c r="H15" t="s">
        <v>902</v>
      </c>
      <c r="L15">
        <v>342.94</v>
      </c>
      <c r="M15">
        <v>287.2</v>
      </c>
      <c r="S15">
        <v>342.94</v>
      </c>
      <c r="T15">
        <v>76.452</v>
      </c>
      <c r="Z15">
        <v>342.94</v>
      </c>
      <c r="AA15">
        <v>0.39</v>
      </c>
      <c r="AG15">
        <v>342.94</v>
      </c>
      <c r="AH15">
        <v>1.08</v>
      </c>
    </row>
    <row r="16" spans="5:35" ht="12.75">
      <c r="E16">
        <f>E15+E13</f>
        <v>632.94</v>
      </c>
      <c r="F16">
        <f>F15+F13</f>
        <v>10.46688</v>
      </c>
      <c r="G16" s="420">
        <f>F16/E16*100</f>
        <v>1.6536922931083515</v>
      </c>
      <c r="L16">
        <f>L15+L13</f>
        <v>577.94</v>
      </c>
      <c r="M16">
        <f>M15+M13</f>
        <v>368.9</v>
      </c>
      <c r="N16" s="420">
        <f>M16/L16*100</f>
        <v>63.83015537945115</v>
      </c>
      <c r="S16">
        <f>S15+S13</f>
        <v>577.94</v>
      </c>
      <c r="T16">
        <f>T15+T13</f>
        <v>316.452</v>
      </c>
      <c r="U16" s="420">
        <f>T16/S16*100</f>
        <v>54.75516489600996</v>
      </c>
      <c r="Z16">
        <f>Z15+Z13</f>
        <v>577.94</v>
      </c>
      <c r="AA16">
        <f>AA15+AA13</f>
        <v>1.7400000000000002</v>
      </c>
      <c r="AB16" s="420">
        <f>AA16/Z16*100</f>
        <v>0.30106931515382224</v>
      </c>
      <c r="AG16">
        <f>AG15+AG13</f>
        <v>577.94</v>
      </c>
      <c r="AH16">
        <f>AH15+AH13</f>
        <v>4.08</v>
      </c>
      <c r="AI16" s="420">
        <f>AH16/AG16*100</f>
        <v>0.7059556355331003</v>
      </c>
    </row>
    <row r="17" spans="1:34" ht="12.75">
      <c r="A17" t="s">
        <v>781</v>
      </c>
      <c r="B17" t="s">
        <v>662</v>
      </c>
      <c r="C17" t="s">
        <v>663</v>
      </c>
      <c r="D17" t="s">
        <v>755</v>
      </c>
      <c r="E17" t="s">
        <v>598</v>
      </c>
      <c r="F17" t="s">
        <v>756</v>
      </c>
      <c r="H17" t="s">
        <v>781</v>
      </c>
      <c r="I17" t="s">
        <v>662</v>
      </c>
      <c r="J17" t="s">
        <v>663</v>
      </c>
      <c r="K17" t="s">
        <v>758</v>
      </c>
      <c r="L17" t="s">
        <v>598</v>
      </c>
      <c r="M17" t="s">
        <v>759</v>
      </c>
      <c r="O17" t="s">
        <v>781</v>
      </c>
      <c r="P17" t="s">
        <v>662</v>
      </c>
      <c r="Q17" t="s">
        <v>663</v>
      </c>
      <c r="R17" t="s">
        <v>761</v>
      </c>
      <c r="S17" t="s">
        <v>598</v>
      </c>
      <c r="T17" t="s">
        <v>762</v>
      </c>
      <c r="V17" t="s">
        <v>781</v>
      </c>
      <c r="W17" t="s">
        <v>662</v>
      </c>
      <c r="X17" t="s">
        <v>663</v>
      </c>
      <c r="Y17" t="s">
        <v>764</v>
      </c>
      <c r="Z17" t="s">
        <v>598</v>
      </c>
      <c r="AA17" t="s">
        <v>765</v>
      </c>
      <c r="AC17" t="s">
        <v>781</v>
      </c>
      <c r="AD17" t="s">
        <v>662</v>
      </c>
      <c r="AE17" t="s">
        <v>663</v>
      </c>
      <c r="AF17" t="s">
        <v>767</v>
      </c>
      <c r="AG17" t="s">
        <v>598</v>
      </c>
      <c r="AH17" t="s">
        <v>768</v>
      </c>
    </row>
    <row r="18" spans="1:34" ht="12.75">
      <c r="A18" t="s">
        <v>893</v>
      </c>
      <c r="B18" t="s">
        <v>915</v>
      </c>
      <c r="C18" t="s">
        <v>900</v>
      </c>
      <c r="D18">
        <v>1.29</v>
      </c>
      <c r="E18">
        <f>D5</f>
        <v>150</v>
      </c>
      <c r="F18">
        <f>D18*E18/100</f>
        <v>1.935</v>
      </c>
      <c r="H18" t="s">
        <v>893</v>
      </c>
      <c r="I18" t="s">
        <v>915</v>
      </c>
      <c r="J18" t="s">
        <v>900</v>
      </c>
      <c r="K18">
        <v>0.04</v>
      </c>
      <c r="L18">
        <f>D5</f>
        <v>150</v>
      </c>
      <c r="M18">
        <f>K18*L18/100</f>
        <v>0.06</v>
      </c>
      <c r="O18" t="s">
        <v>893</v>
      </c>
      <c r="P18" t="s">
        <v>915</v>
      </c>
      <c r="Q18" t="s">
        <v>900</v>
      </c>
      <c r="R18">
        <v>0.46</v>
      </c>
      <c r="S18">
        <f>D5</f>
        <v>150</v>
      </c>
      <c r="T18">
        <f>R18*S18/100</f>
        <v>0.69</v>
      </c>
      <c r="V18" t="s">
        <v>893</v>
      </c>
      <c r="W18" t="s">
        <v>915</v>
      </c>
      <c r="X18" t="s">
        <v>900</v>
      </c>
      <c r="Y18">
        <v>0.17</v>
      </c>
      <c r="Z18">
        <f>D5</f>
        <v>150</v>
      </c>
      <c r="AA18">
        <f>Y18*Z18/100</f>
        <v>0.25500000000000006</v>
      </c>
      <c r="AC18" t="s">
        <v>893</v>
      </c>
      <c r="AD18" t="s">
        <v>915</v>
      </c>
      <c r="AE18" t="s">
        <v>900</v>
      </c>
      <c r="AF18">
        <v>0.1</v>
      </c>
      <c r="AG18">
        <f>D5</f>
        <v>150</v>
      </c>
      <c r="AH18">
        <f>AF18*AG18/100</f>
        <v>0.15</v>
      </c>
    </row>
    <row r="19" spans="1:34" ht="12.75">
      <c r="A19" t="s">
        <v>894</v>
      </c>
      <c r="B19" t="s">
        <v>915</v>
      </c>
      <c r="C19" s="346" t="s">
        <v>901</v>
      </c>
      <c r="D19">
        <v>0.26</v>
      </c>
      <c r="E19">
        <f>D6</f>
        <v>70</v>
      </c>
      <c r="F19">
        <f>D19*E19/100</f>
        <v>0.182</v>
      </c>
      <c r="H19" t="s">
        <v>894</v>
      </c>
      <c r="I19" t="s">
        <v>915</v>
      </c>
      <c r="J19" s="346" t="s">
        <v>901</v>
      </c>
      <c r="K19">
        <v>0.05</v>
      </c>
      <c r="L19">
        <f>D6</f>
        <v>70</v>
      </c>
      <c r="M19">
        <f>K19*L19/100</f>
        <v>0.035</v>
      </c>
      <c r="O19" t="s">
        <v>894</v>
      </c>
      <c r="P19" t="s">
        <v>915</v>
      </c>
      <c r="Q19" s="346" t="s">
        <v>901</v>
      </c>
      <c r="R19">
        <v>0.04</v>
      </c>
      <c r="S19">
        <f>D6</f>
        <v>70</v>
      </c>
      <c r="T19">
        <f>R19*S19/100</f>
        <v>0.028000000000000004</v>
      </c>
      <c r="V19" t="s">
        <v>894</v>
      </c>
      <c r="W19" t="s">
        <v>915</v>
      </c>
      <c r="X19" s="346" t="s">
        <v>901</v>
      </c>
      <c r="Y19">
        <v>0.1</v>
      </c>
      <c r="Z19">
        <f>D6</f>
        <v>70</v>
      </c>
      <c r="AA19">
        <f>Y19*Z19/100</f>
        <v>0.07</v>
      </c>
      <c r="AC19" t="s">
        <v>894</v>
      </c>
      <c r="AD19" t="s">
        <v>915</v>
      </c>
      <c r="AE19" s="346" t="s">
        <v>901</v>
      </c>
      <c r="AF19">
        <v>0.2</v>
      </c>
      <c r="AG19">
        <f>D6</f>
        <v>70</v>
      </c>
      <c r="AH19">
        <f>AF19*AG19/100</f>
        <v>0.14</v>
      </c>
    </row>
    <row r="20" spans="1:34" ht="12.75">
      <c r="A20" t="s">
        <v>899</v>
      </c>
      <c r="B20" t="s">
        <v>915</v>
      </c>
      <c r="C20" s="346" t="s">
        <v>810</v>
      </c>
      <c r="D20">
        <v>0.1</v>
      </c>
      <c r="E20">
        <f>D7</f>
        <v>15</v>
      </c>
      <c r="F20">
        <f>D20*E20/100</f>
        <v>0.015</v>
      </c>
      <c r="H20" t="s">
        <v>899</v>
      </c>
      <c r="I20" t="s">
        <v>915</v>
      </c>
      <c r="J20" s="346" t="s">
        <v>810</v>
      </c>
      <c r="K20">
        <v>0</v>
      </c>
      <c r="L20">
        <f>D7</f>
        <v>15</v>
      </c>
      <c r="M20">
        <f>K20*L20/100</f>
        <v>0</v>
      </c>
      <c r="O20" t="s">
        <v>899</v>
      </c>
      <c r="P20" t="s">
        <v>915</v>
      </c>
      <c r="Q20" s="346" t="s">
        <v>810</v>
      </c>
      <c r="R20">
        <v>0</v>
      </c>
      <c r="S20">
        <f>D7</f>
        <v>15</v>
      </c>
      <c r="T20">
        <f>R20*S20/100</f>
        <v>0</v>
      </c>
      <c r="V20" t="s">
        <v>899</v>
      </c>
      <c r="W20" t="s">
        <v>915</v>
      </c>
      <c r="X20" s="346" t="s">
        <v>810</v>
      </c>
      <c r="Y20">
        <v>0</v>
      </c>
      <c r="Z20">
        <f>D7</f>
        <v>15</v>
      </c>
      <c r="AA20">
        <f>Y20*Z20/100</f>
        <v>0</v>
      </c>
      <c r="AC20" t="s">
        <v>899</v>
      </c>
      <c r="AD20" t="s">
        <v>915</v>
      </c>
      <c r="AE20" s="346" t="s">
        <v>810</v>
      </c>
      <c r="AF20">
        <v>0</v>
      </c>
      <c r="AG20">
        <f>D7</f>
        <v>15</v>
      </c>
      <c r="AH20">
        <f>AF20*AG20/100</f>
        <v>0</v>
      </c>
    </row>
    <row r="21" spans="1:34" ht="12.75">
      <c r="A21" t="s">
        <v>605</v>
      </c>
      <c r="E21">
        <f>SUM(E18:E20)</f>
        <v>235</v>
      </c>
      <c r="F21">
        <f>SUM(F18:F20)</f>
        <v>2.132</v>
      </c>
      <c r="H21" t="s">
        <v>605</v>
      </c>
      <c r="L21">
        <f>SUM(L18:L20)</f>
        <v>235</v>
      </c>
      <c r="M21">
        <f>SUM(M18:M20)</f>
        <v>0.095</v>
      </c>
      <c r="O21" t="s">
        <v>605</v>
      </c>
      <c r="S21">
        <f>SUM(S18:S20)</f>
        <v>235</v>
      </c>
      <c r="T21">
        <f>SUM(T18:T20)</f>
        <v>0.718</v>
      </c>
      <c r="V21" t="s">
        <v>605</v>
      </c>
      <c r="Z21">
        <f>SUM(Z18:Z20)</f>
        <v>235</v>
      </c>
      <c r="AA21">
        <f>SUM(AA18:AA20)</f>
        <v>0.32500000000000007</v>
      </c>
      <c r="AC21" t="s">
        <v>605</v>
      </c>
      <c r="AG21">
        <f>SUM(AG18:AG20)</f>
        <v>235</v>
      </c>
      <c r="AH21">
        <f>SUM(AH18:AH20)</f>
        <v>0.29000000000000004</v>
      </c>
    </row>
    <row r="22" spans="1:34" ht="12.75">
      <c r="A22" t="s">
        <v>757</v>
      </c>
      <c r="F22" s="345">
        <f>F21/E21*100</f>
        <v>0.9072340425531915</v>
      </c>
      <c r="H22" t="s">
        <v>760</v>
      </c>
      <c r="M22" s="345">
        <f>M21/L21*100</f>
        <v>0.04042553191489362</v>
      </c>
      <c r="O22" t="s">
        <v>763</v>
      </c>
      <c r="T22" s="345">
        <f>T21/S21*100</f>
        <v>0.30553191489361703</v>
      </c>
      <c r="V22" t="s">
        <v>766</v>
      </c>
      <c r="AA22" s="345">
        <f>AA21/Z21*100</f>
        <v>0.13829787234042556</v>
      </c>
      <c r="AC22" t="s">
        <v>769</v>
      </c>
      <c r="AH22" s="345">
        <f>AH21/AG21*100</f>
        <v>0.12340425531914895</v>
      </c>
    </row>
    <row r="23" spans="1:34" ht="12.75">
      <c r="A23" t="s">
        <v>902</v>
      </c>
      <c r="E23">
        <v>342.94</v>
      </c>
      <c r="F23">
        <v>6.238950000000001</v>
      </c>
      <c r="L23">
        <v>342.94</v>
      </c>
      <c r="M23">
        <v>0.9835450000000002</v>
      </c>
      <c r="S23">
        <v>342.94</v>
      </c>
      <c r="T23">
        <v>0.5941200000000001</v>
      </c>
      <c r="Z23">
        <v>342.94</v>
      </c>
      <c r="AA23">
        <v>0.7629999999999999</v>
      </c>
      <c r="AG23">
        <v>342.94</v>
      </c>
      <c r="AH23">
        <v>5.2788</v>
      </c>
    </row>
    <row r="24" spans="5:35" ht="12.75">
      <c r="E24">
        <f>E23+E21</f>
        <v>577.94</v>
      </c>
      <c r="F24">
        <f>F23+F21</f>
        <v>8.37095</v>
      </c>
      <c r="G24" s="420">
        <f>F24/E24*100</f>
        <v>1.4484115998200506</v>
      </c>
      <c r="L24">
        <f>L23+L21</f>
        <v>577.94</v>
      </c>
      <c r="M24">
        <f>M23+M21</f>
        <v>1.0785450000000003</v>
      </c>
      <c r="N24" s="420">
        <f>M24/L24*100</f>
        <v>0.18661885316814897</v>
      </c>
      <c r="S24">
        <f>S23+S21</f>
        <v>577.94</v>
      </c>
      <c r="T24">
        <f>T23+T21</f>
        <v>1.3121200000000002</v>
      </c>
      <c r="U24" s="420">
        <f>T24/S24*100</f>
        <v>0.2270339481607087</v>
      </c>
      <c r="Z24">
        <f>Z23+Z21</f>
        <v>577.94</v>
      </c>
      <c r="AA24">
        <f>AA23+AA21</f>
        <v>1.088</v>
      </c>
      <c r="AB24" s="420">
        <f>AA24/Z24*100</f>
        <v>0.18825483614216007</v>
      </c>
      <c r="AG24">
        <f>AG23+AG21</f>
        <v>577.94</v>
      </c>
      <c r="AH24">
        <f>AH23+AH21</f>
        <v>5.5688</v>
      </c>
      <c r="AI24" s="420">
        <f>AH24/AG24*100</f>
        <v>0.9635602311658651</v>
      </c>
    </row>
    <row r="25" spans="1:20" ht="12.75">
      <c r="A25" t="s">
        <v>781</v>
      </c>
      <c r="B25" t="s">
        <v>662</v>
      </c>
      <c r="C25" t="s">
        <v>663</v>
      </c>
      <c r="D25" t="s">
        <v>770</v>
      </c>
      <c r="E25" t="s">
        <v>598</v>
      </c>
      <c r="F25" t="s">
        <v>771</v>
      </c>
      <c r="H25" t="s">
        <v>781</v>
      </c>
      <c r="I25" t="s">
        <v>662</v>
      </c>
      <c r="J25" t="s">
        <v>663</v>
      </c>
      <c r="K25" t="s">
        <v>773</v>
      </c>
      <c r="L25" t="s">
        <v>598</v>
      </c>
      <c r="M25" t="s">
        <v>774</v>
      </c>
      <c r="O25" t="s">
        <v>781</v>
      </c>
      <c r="P25" t="s">
        <v>662</v>
      </c>
      <c r="Q25" t="s">
        <v>663</v>
      </c>
      <c r="R25" t="s">
        <v>776</v>
      </c>
      <c r="S25" t="s">
        <v>598</v>
      </c>
      <c r="T25" t="s">
        <v>777</v>
      </c>
    </row>
    <row r="26" spans="1:20" ht="12.75">
      <c r="A26" t="s">
        <v>893</v>
      </c>
      <c r="B26" t="s">
        <v>919</v>
      </c>
      <c r="C26">
        <v>1662</v>
      </c>
      <c r="D26">
        <v>25.9</v>
      </c>
      <c r="E26">
        <f>D5</f>
        <v>150</v>
      </c>
      <c r="F26">
        <f>D26*E26/100</f>
        <v>38.85</v>
      </c>
      <c r="H26" t="s">
        <v>893</v>
      </c>
      <c r="I26" t="s">
        <v>919</v>
      </c>
      <c r="J26">
        <v>1662</v>
      </c>
      <c r="K26">
        <v>1.72</v>
      </c>
      <c r="L26">
        <f>D5</f>
        <v>150</v>
      </c>
      <c r="M26">
        <f>K26*L26/100</f>
        <v>2.58</v>
      </c>
      <c r="O26" t="s">
        <v>893</v>
      </c>
      <c r="P26" t="s">
        <v>919</v>
      </c>
      <c r="Q26">
        <v>1662</v>
      </c>
      <c r="R26">
        <v>23.6</v>
      </c>
      <c r="S26">
        <f>D5</f>
        <v>150</v>
      </c>
      <c r="T26">
        <f>R26*S26/100</f>
        <v>35.4</v>
      </c>
    </row>
    <row r="27" spans="1:20" ht="12.75">
      <c r="A27" t="s">
        <v>894</v>
      </c>
      <c r="B27" t="s">
        <v>919</v>
      </c>
      <c r="C27" s="346">
        <v>716</v>
      </c>
      <c r="D27">
        <v>0.9</v>
      </c>
      <c r="E27">
        <f>D6</f>
        <v>70</v>
      </c>
      <c r="F27">
        <f>D27*E27/100</f>
        <v>0.63</v>
      </c>
      <c r="H27" t="s">
        <v>894</v>
      </c>
      <c r="I27" t="s">
        <v>919</v>
      </c>
      <c r="J27" s="346">
        <v>716</v>
      </c>
      <c r="K27">
        <v>0.13</v>
      </c>
      <c r="L27">
        <f>D6</f>
        <v>70</v>
      </c>
      <c r="M27">
        <f>K27*L27/100</f>
        <v>0.091</v>
      </c>
      <c r="O27" t="s">
        <v>894</v>
      </c>
      <c r="P27" t="s">
        <v>919</v>
      </c>
      <c r="Q27" s="346">
        <v>716</v>
      </c>
      <c r="R27">
        <v>0.9</v>
      </c>
      <c r="S27">
        <f>D6</f>
        <v>70</v>
      </c>
      <c r="T27">
        <f>R27*S27/100</f>
        <v>0.63</v>
      </c>
    </row>
    <row r="28" spans="1:20" ht="12.75">
      <c r="A28" t="s">
        <v>899</v>
      </c>
      <c r="B28" t="s">
        <v>919</v>
      </c>
      <c r="C28" s="346">
        <v>1345</v>
      </c>
      <c r="D28">
        <v>0</v>
      </c>
      <c r="E28">
        <f>D7</f>
        <v>15</v>
      </c>
      <c r="F28">
        <f>D28*E28/100</f>
        <v>0</v>
      </c>
      <c r="H28" t="s">
        <v>899</v>
      </c>
      <c r="I28" t="s">
        <v>917</v>
      </c>
      <c r="J28" s="346" t="s">
        <v>795</v>
      </c>
      <c r="K28">
        <v>0</v>
      </c>
      <c r="L28">
        <f>D7</f>
        <v>15</v>
      </c>
      <c r="M28">
        <f>K28*L28/100</f>
        <v>0</v>
      </c>
      <c r="O28" t="s">
        <v>899</v>
      </c>
      <c r="P28" t="s">
        <v>908</v>
      </c>
      <c r="Q28" s="346"/>
      <c r="R28">
        <v>0</v>
      </c>
      <c r="S28">
        <f>D7</f>
        <v>15</v>
      </c>
      <c r="T28">
        <f>R28*S28/100</f>
        <v>0</v>
      </c>
    </row>
    <row r="29" spans="1:20" ht="12.75">
      <c r="A29" t="s">
        <v>605</v>
      </c>
      <c r="E29">
        <f>SUM(E26:E28)</f>
        <v>235</v>
      </c>
      <c r="F29">
        <f>SUM(F26:F28)</f>
        <v>39.480000000000004</v>
      </c>
      <c r="H29" t="s">
        <v>605</v>
      </c>
      <c r="L29">
        <f>SUM(L26:L28)</f>
        <v>235</v>
      </c>
      <c r="M29">
        <f>SUM(M26:M28)</f>
        <v>2.6710000000000003</v>
      </c>
      <c r="O29" t="s">
        <v>605</v>
      </c>
      <c r="S29">
        <f>SUM(S26:S28)</f>
        <v>235</v>
      </c>
      <c r="T29">
        <f>SUM(T26:T28)</f>
        <v>36.03</v>
      </c>
    </row>
    <row r="30" spans="1:20" ht="12.75">
      <c r="A30" t="s">
        <v>772</v>
      </c>
      <c r="F30" s="345">
        <f>F29/E29*100</f>
        <v>16.8</v>
      </c>
      <c r="H30" t="s">
        <v>775</v>
      </c>
      <c r="M30" s="345">
        <f>M29/L29*100</f>
        <v>1.1365957446808512</v>
      </c>
      <c r="O30" t="s">
        <v>778</v>
      </c>
      <c r="T30" s="345">
        <f>T29/S29*100</f>
        <v>15.331914893617022</v>
      </c>
    </row>
    <row r="31" spans="1:20" ht="12.75">
      <c r="A31" t="s">
        <v>902</v>
      </c>
      <c r="E31">
        <v>342.94</v>
      </c>
      <c r="F31">
        <v>22.934800000000003</v>
      </c>
      <c r="L31">
        <v>342.94</v>
      </c>
      <c r="M31">
        <v>2.9715</v>
      </c>
      <c r="S31">
        <v>342.94</v>
      </c>
      <c r="T31">
        <v>24.42</v>
      </c>
    </row>
    <row r="32" spans="5:21" ht="12.75">
      <c r="E32">
        <f>E31+E29</f>
        <v>577.94</v>
      </c>
      <c r="F32">
        <f>F31+F29</f>
        <v>62.41480000000001</v>
      </c>
      <c r="G32" s="420">
        <f>F32/E32*100</f>
        <v>10.799529362909645</v>
      </c>
      <c r="L32">
        <f>L31+L29</f>
        <v>577.94</v>
      </c>
      <c r="M32">
        <f>M31+M29</f>
        <v>5.6425</v>
      </c>
      <c r="N32" s="420">
        <f>M32/L32*100</f>
        <v>0.9763124199743918</v>
      </c>
      <c r="S32">
        <f>S31+S29</f>
        <v>577.94</v>
      </c>
      <c r="T32">
        <f>T31+T29</f>
        <v>60.45</v>
      </c>
      <c r="U32" s="420">
        <f>T32/S32*100</f>
        <v>10.459563276464683</v>
      </c>
    </row>
  </sheetData>
  <sheetProtection/>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I32"/>
  <sheetViews>
    <sheetView zoomScalePageLayoutView="0" workbookViewId="0" topLeftCell="A7">
      <selection activeCell="J25" sqref="J25"/>
    </sheetView>
  </sheetViews>
  <sheetFormatPr defaultColWidth="9.140625" defaultRowHeight="12.75"/>
  <sheetData>
    <row r="1" ht="12.75">
      <c r="A1" t="s">
        <v>890</v>
      </c>
    </row>
    <row r="2" ht="12.75">
      <c r="A2" t="s">
        <v>891</v>
      </c>
    </row>
    <row r="3" spans="1:4" ht="12.75">
      <c r="A3" t="s">
        <v>729</v>
      </c>
      <c r="B3" t="s">
        <v>792</v>
      </c>
      <c r="C3" t="s">
        <v>793</v>
      </c>
      <c r="D3" t="s">
        <v>794</v>
      </c>
    </row>
    <row r="4" ht="12.75">
      <c r="A4" t="s">
        <v>892</v>
      </c>
    </row>
    <row r="5" spans="1:4" ht="12.75">
      <c r="A5" t="s">
        <v>893</v>
      </c>
      <c r="B5">
        <v>3</v>
      </c>
      <c r="D5">
        <v>150</v>
      </c>
    </row>
    <row r="6" spans="1:4" ht="12.75">
      <c r="A6" t="s">
        <v>894</v>
      </c>
      <c r="B6">
        <v>1</v>
      </c>
      <c r="D6">
        <v>70</v>
      </c>
    </row>
    <row r="7" spans="1:4" ht="12.75">
      <c r="A7" t="s">
        <v>899</v>
      </c>
      <c r="B7">
        <v>1</v>
      </c>
      <c r="C7" t="s">
        <v>819</v>
      </c>
      <c r="D7">
        <v>15</v>
      </c>
    </row>
    <row r="9" spans="1:34" ht="12.75">
      <c r="A9" t="s">
        <v>781</v>
      </c>
      <c r="B9" t="s">
        <v>662</v>
      </c>
      <c r="C9" t="s">
        <v>663</v>
      </c>
      <c r="D9" t="s">
        <v>597</v>
      </c>
      <c r="E9" t="s">
        <v>598</v>
      </c>
      <c r="F9" t="s">
        <v>599</v>
      </c>
      <c r="H9" t="s">
        <v>781</v>
      </c>
      <c r="I9" t="s">
        <v>662</v>
      </c>
      <c r="J9" t="s">
        <v>663</v>
      </c>
      <c r="K9" t="s">
        <v>743</v>
      </c>
      <c r="L9" t="s">
        <v>598</v>
      </c>
      <c r="M9" t="s">
        <v>744</v>
      </c>
      <c r="O9" t="s">
        <v>781</v>
      </c>
      <c r="P9" t="s">
        <v>662</v>
      </c>
      <c r="Q9" t="s">
        <v>663</v>
      </c>
      <c r="R9" t="s">
        <v>747</v>
      </c>
      <c r="S9" t="s">
        <v>598</v>
      </c>
      <c r="T9" t="s">
        <v>746</v>
      </c>
      <c r="V9" t="s">
        <v>738</v>
      </c>
      <c r="W9" t="s">
        <v>662</v>
      </c>
      <c r="X9" t="s">
        <v>663</v>
      </c>
      <c r="Y9" t="s">
        <v>749</v>
      </c>
      <c r="Z9" t="s">
        <v>598</v>
      </c>
      <c r="AA9" t="s">
        <v>750</v>
      </c>
      <c r="AC9" t="s">
        <v>781</v>
      </c>
      <c r="AD9" t="s">
        <v>662</v>
      </c>
      <c r="AE9" t="s">
        <v>663</v>
      </c>
      <c r="AF9" t="s">
        <v>752</v>
      </c>
      <c r="AG9" t="s">
        <v>598</v>
      </c>
      <c r="AH9" t="s">
        <v>753</v>
      </c>
    </row>
    <row r="10" spans="1:34" ht="12.75">
      <c r="A10" t="s">
        <v>893</v>
      </c>
      <c r="B10" t="s">
        <v>915</v>
      </c>
      <c r="C10" t="s">
        <v>900</v>
      </c>
      <c r="D10">
        <v>1.8</v>
      </c>
      <c r="E10">
        <f>D5</f>
        <v>150</v>
      </c>
      <c r="F10">
        <f>D10*E10/100</f>
        <v>2.7</v>
      </c>
      <c r="H10" t="s">
        <v>893</v>
      </c>
      <c r="I10" t="s">
        <v>915</v>
      </c>
      <c r="J10" t="s">
        <v>900</v>
      </c>
      <c r="K10">
        <v>47</v>
      </c>
      <c r="L10">
        <f>D5</f>
        <v>150</v>
      </c>
      <c r="M10">
        <f>K10*L10/100</f>
        <v>70.5</v>
      </c>
      <c r="O10" t="s">
        <v>893</v>
      </c>
      <c r="P10" t="s">
        <v>915</v>
      </c>
      <c r="Q10" t="s">
        <v>900</v>
      </c>
      <c r="R10">
        <v>160</v>
      </c>
      <c r="S10">
        <f>D5</f>
        <v>150</v>
      </c>
      <c r="T10">
        <f>R10*S10/100</f>
        <v>240</v>
      </c>
      <c r="V10" t="s">
        <v>893</v>
      </c>
      <c r="W10" t="s">
        <v>915</v>
      </c>
      <c r="X10" t="s">
        <v>900</v>
      </c>
      <c r="Y10">
        <v>0.9</v>
      </c>
      <c r="Z10">
        <f>D5</f>
        <v>150</v>
      </c>
      <c r="AA10">
        <f>Y10*Z10/100</f>
        <v>1.35</v>
      </c>
      <c r="AC10" t="s">
        <v>893</v>
      </c>
      <c r="AD10" t="s">
        <v>915</v>
      </c>
      <c r="AE10" t="s">
        <v>900</v>
      </c>
      <c r="AF10">
        <v>2</v>
      </c>
      <c r="AG10">
        <f>D5</f>
        <v>150</v>
      </c>
      <c r="AH10">
        <f>AF10*AG10/100</f>
        <v>3</v>
      </c>
    </row>
    <row r="11" spans="1:34" ht="12.75">
      <c r="A11" t="s">
        <v>894</v>
      </c>
      <c r="B11" t="s">
        <v>915</v>
      </c>
      <c r="C11" s="346" t="s">
        <v>901</v>
      </c>
      <c r="D11">
        <v>0.3</v>
      </c>
      <c r="E11">
        <f>D6</f>
        <v>70</v>
      </c>
      <c r="F11">
        <f>D11*E11/100</f>
        <v>0.21</v>
      </c>
      <c r="H11" t="s">
        <v>894</v>
      </c>
      <c r="I11" t="s">
        <v>915</v>
      </c>
      <c r="J11" s="346" t="s">
        <v>901</v>
      </c>
      <c r="K11">
        <v>16</v>
      </c>
      <c r="L11">
        <f>D6</f>
        <v>70</v>
      </c>
      <c r="M11">
        <f>K11*L11/100</f>
        <v>11.2</v>
      </c>
      <c r="O11" t="s">
        <v>894</v>
      </c>
      <c r="P11" t="s">
        <v>915</v>
      </c>
      <c r="Q11" s="346" t="s">
        <v>901</v>
      </c>
      <c r="R11">
        <v>0</v>
      </c>
      <c r="S11">
        <f>D6</f>
        <v>70</v>
      </c>
      <c r="T11">
        <f>R11*S11/100</f>
        <v>0</v>
      </c>
      <c r="V11" t="s">
        <v>894</v>
      </c>
      <c r="W11" t="s">
        <v>915</v>
      </c>
      <c r="X11" s="346" t="s">
        <v>901</v>
      </c>
      <c r="Y11">
        <v>0</v>
      </c>
      <c r="Z11">
        <f>D6</f>
        <v>70</v>
      </c>
      <c r="AA11">
        <f>Y11*Z11/100</f>
        <v>0</v>
      </c>
      <c r="AC11" t="s">
        <v>894</v>
      </c>
      <c r="AD11" t="s">
        <v>915</v>
      </c>
      <c r="AE11" s="346" t="s">
        <v>901</v>
      </c>
      <c r="AF11">
        <v>0</v>
      </c>
      <c r="AG11">
        <f>D6</f>
        <v>70</v>
      </c>
      <c r="AH11">
        <f>AF11*AG11/100</f>
        <v>0</v>
      </c>
    </row>
    <row r="12" spans="1:34" ht="12.75">
      <c r="A12" t="s">
        <v>899</v>
      </c>
      <c r="B12" t="s">
        <v>915</v>
      </c>
      <c r="C12" s="346" t="s">
        <v>810</v>
      </c>
      <c r="D12">
        <v>0</v>
      </c>
      <c r="E12">
        <f>D6</f>
        <v>70</v>
      </c>
      <c r="F12">
        <f>D12*E12/100</f>
        <v>0</v>
      </c>
      <c r="H12" t="s">
        <v>899</v>
      </c>
      <c r="I12" t="s">
        <v>915</v>
      </c>
      <c r="J12" s="346" t="s">
        <v>810</v>
      </c>
      <c r="K12">
        <v>0</v>
      </c>
      <c r="L12">
        <f>D7</f>
        <v>15</v>
      </c>
      <c r="M12">
        <f>K12*L12/100</f>
        <v>0</v>
      </c>
      <c r="O12" t="s">
        <v>899</v>
      </c>
      <c r="P12" t="s">
        <v>915</v>
      </c>
      <c r="Q12" s="346" t="s">
        <v>810</v>
      </c>
      <c r="R12">
        <v>1750</v>
      </c>
      <c r="S12">
        <f>D7</f>
        <v>15</v>
      </c>
      <c r="T12">
        <f>R12*S12/100</f>
        <v>262.5</v>
      </c>
      <c r="V12" t="s">
        <v>899</v>
      </c>
      <c r="W12" t="s">
        <v>915</v>
      </c>
      <c r="X12" s="346" t="s">
        <v>810</v>
      </c>
      <c r="Y12">
        <v>0</v>
      </c>
      <c r="Z12">
        <f>D7</f>
        <v>15</v>
      </c>
      <c r="AA12">
        <f>Y12*Z12/100</f>
        <v>0</v>
      </c>
      <c r="AC12" t="s">
        <v>899</v>
      </c>
      <c r="AD12" t="s">
        <v>915</v>
      </c>
      <c r="AE12" s="346" t="s">
        <v>810</v>
      </c>
      <c r="AF12">
        <v>0</v>
      </c>
      <c r="AG12">
        <f>D7</f>
        <v>15</v>
      </c>
      <c r="AH12">
        <f>AF12*AG12/100</f>
        <v>0</v>
      </c>
    </row>
    <row r="13" spans="1:34" ht="12.75">
      <c r="A13" t="s">
        <v>605</v>
      </c>
      <c r="E13">
        <f>SUM(E10:E12)</f>
        <v>290</v>
      </c>
      <c r="F13">
        <f>SUM(F10:F12)</f>
        <v>2.91</v>
      </c>
      <c r="H13" t="s">
        <v>605</v>
      </c>
      <c r="L13">
        <f>SUM(L10:L12)</f>
        <v>235</v>
      </c>
      <c r="M13">
        <f>SUM(M10:M12)</f>
        <v>81.7</v>
      </c>
      <c r="O13" t="s">
        <v>605</v>
      </c>
      <c r="S13">
        <f>SUM(S10:S12)</f>
        <v>235</v>
      </c>
      <c r="T13">
        <f>SUM(T10:T12)</f>
        <v>502.5</v>
      </c>
      <c r="V13" t="s">
        <v>605</v>
      </c>
      <c r="Z13">
        <f>SUM(Z10:Z12)</f>
        <v>235</v>
      </c>
      <c r="AA13">
        <f>SUM(AA10:AA12)</f>
        <v>1.35</v>
      </c>
      <c r="AC13" t="s">
        <v>605</v>
      </c>
      <c r="AG13">
        <f>SUM(AG10:AG12)</f>
        <v>235</v>
      </c>
      <c r="AH13">
        <f>SUM(AH10:AH12)</f>
        <v>3</v>
      </c>
    </row>
    <row r="14" spans="1:34" ht="12.75">
      <c r="A14" t="s">
        <v>606</v>
      </c>
      <c r="F14" s="345">
        <f>F13/E13*100</f>
        <v>1.0034482758620689</v>
      </c>
      <c r="H14" t="s">
        <v>745</v>
      </c>
      <c r="M14" s="345">
        <f>M13/L13*100</f>
        <v>34.76595744680851</v>
      </c>
      <c r="O14" t="s">
        <v>748</v>
      </c>
      <c r="T14" s="345">
        <f>T13/S13*100</f>
        <v>213.82978723404253</v>
      </c>
      <c r="V14" t="s">
        <v>751</v>
      </c>
      <c r="AA14" s="345">
        <f>AA13/Z13*100</f>
        <v>0.574468085106383</v>
      </c>
      <c r="AC14" t="s">
        <v>754</v>
      </c>
      <c r="AH14" s="345">
        <f>AH13/AG13*100</f>
        <v>1.276595744680851</v>
      </c>
    </row>
    <row r="15" spans="1:34" ht="12.75">
      <c r="A15" t="s">
        <v>902</v>
      </c>
      <c r="E15">
        <v>342.94</v>
      </c>
      <c r="F15">
        <v>25.55688</v>
      </c>
      <c r="H15" t="s">
        <v>902</v>
      </c>
      <c r="L15">
        <v>342.94</v>
      </c>
      <c r="M15">
        <v>1562.2</v>
      </c>
      <c r="S15">
        <v>342.94</v>
      </c>
      <c r="T15">
        <v>76.452</v>
      </c>
      <c r="Z15">
        <v>342.94</v>
      </c>
      <c r="AA15">
        <v>0.39</v>
      </c>
      <c r="AG15">
        <v>342.94</v>
      </c>
      <c r="AH15">
        <v>1.08</v>
      </c>
    </row>
    <row r="16" spans="5:35" ht="12.75">
      <c r="E16">
        <f>E15+E13</f>
        <v>632.94</v>
      </c>
      <c r="F16">
        <f>F15+F13</f>
        <v>28.46688</v>
      </c>
      <c r="G16" s="420">
        <f>F16/E16*100</f>
        <v>4.497563750118494</v>
      </c>
      <c r="L16">
        <f>L15+L13</f>
        <v>577.94</v>
      </c>
      <c r="M16">
        <f>M15+M13</f>
        <v>1643.9</v>
      </c>
      <c r="N16" s="420">
        <f>M16/L16*100</f>
        <v>284.441291483545</v>
      </c>
      <c r="S16">
        <f>S15+S13</f>
        <v>577.94</v>
      </c>
      <c r="T16">
        <f>T15+T13</f>
        <v>578.952</v>
      </c>
      <c r="U16" s="420">
        <f>T16/S16*100</f>
        <v>100.17510468214692</v>
      </c>
      <c r="Z16">
        <f>Z15+Z13</f>
        <v>577.94</v>
      </c>
      <c r="AA16">
        <f>AA15+AA13</f>
        <v>1.7400000000000002</v>
      </c>
      <c r="AB16" s="420">
        <f>AA16/Z16*100</f>
        <v>0.30106931515382224</v>
      </c>
      <c r="AG16">
        <f>AG15+AG13</f>
        <v>577.94</v>
      </c>
      <c r="AH16">
        <f>AH15+AH13</f>
        <v>4.08</v>
      </c>
      <c r="AI16" s="420">
        <f>AH16/AG16*100</f>
        <v>0.7059556355331003</v>
      </c>
    </row>
    <row r="17" spans="1:34" ht="12.75">
      <c r="A17" t="s">
        <v>781</v>
      </c>
      <c r="B17" t="s">
        <v>662</v>
      </c>
      <c r="C17" t="s">
        <v>663</v>
      </c>
      <c r="D17" t="s">
        <v>755</v>
      </c>
      <c r="E17" t="s">
        <v>598</v>
      </c>
      <c r="F17" t="s">
        <v>756</v>
      </c>
      <c r="H17" t="s">
        <v>781</v>
      </c>
      <c r="I17" t="s">
        <v>662</v>
      </c>
      <c r="J17" t="s">
        <v>663</v>
      </c>
      <c r="K17" t="s">
        <v>758</v>
      </c>
      <c r="L17" t="s">
        <v>598</v>
      </c>
      <c r="M17" t="s">
        <v>759</v>
      </c>
      <c r="O17" t="s">
        <v>781</v>
      </c>
      <c r="P17" t="s">
        <v>662</v>
      </c>
      <c r="Q17" t="s">
        <v>663</v>
      </c>
      <c r="R17" t="s">
        <v>761</v>
      </c>
      <c r="S17" t="s">
        <v>598</v>
      </c>
      <c r="T17" t="s">
        <v>762</v>
      </c>
      <c r="V17" t="s">
        <v>781</v>
      </c>
      <c r="W17" t="s">
        <v>662</v>
      </c>
      <c r="X17" t="s">
        <v>663</v>
      </c>
      <c r="Y17" t="s">
        <v>764</v>
      </c>
      <c r="Z17" t="s">
        <v>598</v>
      </c>
      <c r="AA17" t="s">
        <v>765</v>
      </c>
      <c r="AC17" t="s">
        <v>781</v>
      </c>
      <c r="AD17" t="s">
        <v>662</v>
      </c>
      <c r="AE17" t="s">
        <v>663</v>
      </c>
      <c r="AF17" t="s">
        <v>767</v>
      </c>
      <c r="AG17" t="s">
        <v>598</v>
      </c>
      <c r="AH17" t="s">
        <v>768</v>
      </c>
    </row>
    <row r="18" spans="1:34" ht="12.75">
      <c r="A18" t="s">
        <v>893</v>
      </c>
      <c r="B18" t="s">
        <v>915</v>
      </c>
      <c r="C18" t="s">
        <v>900</v>
      </c>
      <c r="D18">
        <v>1.29</v>
      </c>
      <c r="E18">
        <f>D5</f>
        <v>150</v>
      </c>
      <c r="F18">
        <f>D18*E18/100</f>
        <v>1.935</v>
      </c>
      <c r="H18" t="s">
        <v>893</v>
      </c>
      <c r="I18" t="s">
        <v>915</v>
      </c>
      <c r="J18" t="s">
        <v>900</v>
      </c>
      <c r="K18">
        <v>0.04</v>
      </c>
      <c r="L18">
        <f>D5</f>
        <v>150</v>
      </c>
      <c r="M18">
        <f>K18*L18/100</f>
        <v>0.06</v>
      </c>
      <c r="O18" t="s">
        <v>893</v>
      </c>
      <c r="P18" t="s">
        <v>915</v>
      </c>
      <c r="Q18" t="s">
        <v>900</v>
      </c>
      <c r="R18">
        <v>0.46</v>
      </c>
      <c r="S18">
        <f>D5</f>
        <v>150</v>
      </c>
      <c r="T18">
        <f>R18*S18/100</f>
        <v>0.69</v>
      </c>
      <c r="V18" t="s">
        <v>893</v>
      </c>
      <c r="W18" t="s">
        <v>915</v>
      </c>
      <c r="X18" t="s">
        <v>900</v>
      </c>
      <c r="Y18">
        <v>0.17</v>
      </c>
      <c r="Z18">
        <f>D5</f>
        <v>150</v>
      </c>
      <c r="AA18">
        <f>Y18*Z18/100</f>
        <v>0.25500000000000006</v>
      </c>
      <c r="AC18" t="s">
        <v>893</v>
      </c>
      <c r="AD18" t="s">
        <v>915</v>
      </c>
      <c r="AE18" t="s">
        <v>900</v>
      </c>
      <c r="AF18">
        <v>0.1</v>
      </c>
      <c r="AG18">
        <f>D5</f>
        <v>150</v>
      </c>
      <c r="AH18">
        <f>AF18*AG18/100</f>
        <v>0.15</v>
      </c>
    </row>
    <row r="19" spans="1:34" ht="12.75">
      <c r="A19" t="s">
        <v>894</v>
      </c>
      <c r="B19" t="s">
        <v>915</v>
      </c>
      <c r="C19" s="346" t="s">
        <v>901</v>
      </c>
      <c r="D19">
        <v>0.26</v>
      </c>
      <c r="E19">
        <f>D6</f>
        <v>70</v>
      </c>
      <c r="F19">
        <f>D19*E19/100</f>
        <v>0.182</v>
      </c>
      <c r="H19" t="s">
        <v>894</v>
      </c>
      <c r="I19" t="s">
        <v>915</v>
      </c>
      <c r="J19" s="346" t="s">
        <v>901</v>
      </c>
      <c r="K19">
        <v>0.05</v>
      </c>
      <c r="L19">
        <f>D6</f>
        <v>70</v>
      </c>
      <c r="M19">
        <f>K19*L19/100</f>
        <v>0.035</v>
      </c>
      <c r="O19" t="s">
        <v>894</v>
      </c>
      <c r="P19" t="s">
        <v>915</v>
      </c>
      <c r="Q19" s="346" t="s">
        <v>901</v>
      </c>
      <c r="R19">
        <v>0.04</v>
      </c>
      <c r="S19">
        <f>D6</f>
        <v>70</v>
      </c>
      <c r="T19">
        <f>R19*S19/100</f>
        <v>0.028000000000000004</v>
      </c>
      <c r="V19" t="s">
        <v>894</v>
      </c>
      <c r="W19" t="s">
        <v>915</v>
      </c>
      <c r="X19" s="346" t="s">
        <v>901</v>
      </c>
      <c r="Y19">
        <v>0.1</v>
      </c>
      <c r="Z19">
        <f>D6</f>
        <v>70</v>
      </c>
      <c r="AA19">
        <f>Y19*Z19/100</f>
        <v>0.07</v>
      </c>
      <c r="AC19" t="s">
        <v>894</v>
      </c>
      <c r="AD19" t="s">
        <v>915</v>
      </c>
      <c r="AE19" s="346" t="s">
        <v>901</v>
      </c>
      <c r="AF19">
        <v>0.2</v>
      </c>
      <c r="AG19">
        <f>D6</f>
        <v>70</v>
      </c>
      <c r="AH19">
        <f>AF19*AG19/100</f>
        <v>0.14</v>
      </c>
    </row>
    <row r="20" spans="1:34" ht="12.75">
      <c r="A20" t="s">
        <v>899</v>
      </c>
      <c r="B20" t="s">
        <v>915</v>
      </c>
      <c r="C20" s="346" t="s">
        <v>810</v>
      </c>
      <c r="D20">
        <v>0.1</v>
      </c>
      <c r="E20">
        <f>D7</f>
        <v>15</v>
      </c>
      <c r="F20">
        <f>D20*E20/100</f>
        <v>0.015</v>
      </c>
      <c r="H20" t="s">
        <v>899</v>
      </c>
      <c r="I20" t="s">
        <v>915</v>
      </c>
      <c r="J20" s="346" t="s">
        <v>810</v>
      </c>
      <c r="K20">
        <v>0</v>
      </c>
      <c r="L20">
        <f>D7</f>
        <v>15</v>
      </c>
      <c r="M20">
        <f>K20*L20/100</f>
        <v>0</v>
      </c>
      <c r="O20" t="s">
        <v>899</v>
      </c>
      <c r="P20" t="s">
        <v>915</v>
      </c>
      <c r="Q20" s="346" t="s">
        <v>810</v>
      </c>
      <c r="R20">
        <v>0</v>
      </c>
      <c r="S20">
        <f>D7</f>
        <v>15</v>
      </c>
      <c r="T20">
        <f>R20*S20/100</f>
        <v>0</v>
      </c>
      <c r="V20" t="s">
        <v>899</v>
      </c>
      <c r="W20" t="s">
        <v>915</v>
      </c>
      <c r="X20" s="346" t="s">
        <v>810</v>
      </c>
      <c r="Y20">
        <v>0</v>
      </c>
      <c r="Z20">
        <f>D7</f>
        <v>15</v>
      </c>
      <c r="AA20">
        <f>Y20*Z20/100</f>
        <v>0</v>
      </c>
      <c r="AC20" t="s">
        <v>899</v>
      </c>
      <c r="AD20" t="s">
        <v>915</v>
      </c>
      <c r="AE20" s="346" t="s">
        <v>810</v>
      </c>
      <c r="AF20">
        <v>0</v>
      </c>
      <c r="AG20">
        <f>D7</f>
        <v>15</v>
      </c>
      <c r="AH20">
        <f>AF20*AG20/100</f>
        <v>0</v>
      </c>
    </row>
    <row r="21" spans="1:34" ht="12.75">
      <c r="A21" t="s">
        <v>605</v>
      </c>
      <c r="E21">
        <f>SUM(E18:E20)</f>
        <v>235</v>
      </c>
      <c r="F21">
        <f>SUM(F18:F20)</f>
        <v>2.132</v>
      </c>
      <c r="H21" t="s">
        <v>605</v>
      </c>
      <c r="L21">
        <f>SUM(L18:L20)</f>
        <v>235</v>
      </c>
      <c r="M21">
        <f>SUM(M18:M20)</f>
        <v>0.095</v>
      </c>
      <c r="O21" t="s">
        <v>605</v>
      </c>
      <c r="S21">
        <f>SUM(S18:S20)</f>
        <v>235</v>
      </c>
      <c r="T21">
        <f>SUM(T18:T20)</f>
        <v>0.718</v>
      </c>
      <c r="V21" t="s">
        <v>605</v>
      </c>
      <c r="Z21">
        <f>SUM(Z18:Z20)</f>
        <v>235</v>
      </c>
      <c r="AA21">
        <f>SUM(AA18:AA20)</f>
        <v>0.32500000000000007</v>
      </c>
      <c r="AC21" t="s">
        <v>605</v>
      </c>
      <c r="AG21">
        <f>SUM(AG18:AG20)</f>
        <v>235</v>
      </c>
      <c r="AH21">
        <f>SUM(AH18:AH20)</f>
        <v>0.29000000000000004</v>
      </c>
    </row>
    <row r="22" spans="1:34" ht="12.75">
      <c r="A22" t="s">
        <v>757</v>
      </c>
      <c r="F22" s="345">
        <f>F21/E21*100</f>
        <v>0.9072340425531915</v>
      </c>
      <c r="H22" t="s">
        <v>760</v>
      </c>
      <c r="M22" s="345">
        <f>M21/L21*100</f>
        <v>0.04042553191489362</v>
      </c>
      <c r="O22" t="s">
        <v>763</v>
      </c>
      <c r="T22" s="345">
        <f>T21/S21*100</f>
        <v>0.30553191489361703</v>
      </c>
      <c r="V22" t="s">
        <v>766</v>
      </c>
      <c r="AA22" s="345">
        <f>AA21/Z21*100</f>
        <v>0.13829787234042556</v>
      </c>
      <c r="AC22" t="s">
        <v>769</v>
      </c>
      <c r="AH22" s="345">
        <f>AH21/AG21*100</f>
        <v>0.12340425531914895</v>
      </c>
    </row>
    <row r="23" spans="1:34" ht="12.75">
      <c r="A23" t="s">
        <v>902</v>
      </c>
      <c r="E23">
        <v>342.94</v>
      </c>
      <c r="F23">
        <v>6.238950000000001</v>
      </c>
      <c r="L23">
        <v>342.94</v>
      </c>
      <c r="M23">
        <v>0.9835450000000002</v>
      </c>
      <c r="S23">
        <v>342.94</v>
      </c>
      <c r="T23">
        <v>0.5941200000000001</v>
      </c>
      <c r="Z23">
        <v>342.94</v>
      </c>
      <c r="AA23">
        <v>0.7629999999999999</v>
      </c>
      <c r="AG23">
        <v>342.94</v>
      </c>
      <c r="AH23">
        <v>5.2788</v>
      </c>
    </row>
    <row r="24" spans="5:35" ht="12.75">
      <c r="E24">
        <f>E23+E21</f>
        <v>577.94</v>
      </c>
      <c r="F24">
        <f>F23+F21</f>
        <v>8.37095</v>
      </c>
      <c r="G24" s="420">
        <f>F24/E24*100</f>
        <v>1.4484115998200506</v>
      </c>
      <c r="L24">
        <f>L23+L21</f>
        <v>577.94</v>
      </c>
      <c r="M24">
        <f>M23+M21</f>
        <v>1.0785450000000003</v>
      </c>
      <c r="N24" s="420">
        <f>M24/L24*100</f>
        <v>0.18661885316814897</v>
      </c>
      <c r="S24">
        <f>S23+S21</f>
        <v>577.94</v>
      </c>
      <c r="T24">
        <f>T23+T21</f>
        <v>1.3121200000000002</v>
      </c>
      <c r="U24" s="420">
        <f>T24/S24*100</f>
        <v>0.2270339481607087</v>
      </c>
      <c r="Z24">
        <f>Z23+Z21</f>
        <v>577.94</v>
      </c>
      <c r="AA24">
        <f>AA23+AA21</f>
        <v>1.088</v>
      </c>
      <c r="AB24" s="420">
        <f>AA24/Z24*100</f>
        <v>0.18825483614216007</v>
      </c>
      <c r="AG24">
        <f>AG23+AG21</f>
        <v>577.94</v>
      </c>
      <c r="AH24">
        <f>AH23+AH21</f>
        <v>5.5688</v>
      </c>
      <c r="AI24" s="420">
        <f>AH24/AG24*100</f>
        <v>0.9635602311658651</v>
      </c>
    </row>
    <row r="25" spans="1:20" ht="12.75">
      <c r="A25" t="s">
        <v>781</v>
      </c>
      <c r="B25" t="s">
        <v>662</v>
      </c>
      <c r="C25" t="s">
        <v>663</v>
      </c>
      <c r="D25" t="s">
        <v>770</v>
      </c>
      <c r="E25" t="s">
        <v>598</v>
      </c>
      <c r="F25" t="s">
        <v>771</v>
      </c>
      <c r="H25" t="s">
        <v>781</v>
      </c>
      <c r="I25" t="s">
        <v>662</v>
      </c>
      <c r="J25" t="s">
        <v>663</v>
      </c>
      <c r="K25" t="s">
        <v>773</v>
      </c>
      <c r="L25" t="s">
        <v>598</v>
      </c>
      <c r="M25" t="s">
        <v>774</v>
      </c>
      <c r="O25" t="s">
        <v>781</v>
      </c>
      <c r="P25" t="s">
        <v>662</v>
      </c>
      <c r="Q25" t="s">
        <v>663</v>
      </c>
      <c r="R25" t="s">
        <v>776</v>
      </c>
      <c r="S25" t="s">
        <v>598</v>
      </c>
      <c r="T25" t="s">
        <v>777</v>
      </c>
    </row>
    <row r="26" spans="1:20" ht="12.75">
      <c r="A26" t="s">
        <v>893</v>
      </c>
      <c r="B26" t="s">
        <v>919</v>
      </c>
      <c r="C26">
        <v>1662</v>
      </c>
      <c r="D26">
        <v>25.9</v>
      </c>
      <c r="E26">
        <f>D5</f>
        <v>150</v>
      </c>
      <c r="F26">
        <f>D26*E26/100</f>
        <v>38.85</v>
      </c>
      <c r="H26" t="s">
        <v>893</v>
      </c>
      <c r="I26" t="s">
        <v>919</v>
      </c>
      <c r="J26">
        <v>1662</v>
      </c>
      <c r="K26">
        <v>1.72</v>
      </c>
      <c r="L26">
        <f>D5</f>
        <v>150</v>
      </c>
      <c r="M26">
        <f>K26*L26/100</f>
        <v>2.58</v>
      </c>
      <c r="O26" t="s">
        <v>893</v>
      </c>
      <c r="P26" t="s">
        <v>919</v>
      </c>
      <c r="Q26">
        <v>1662</v>
      </c>
      <c r="R26">
        <v>23.6</v>
      </c>
      <c r="S26">
        <f>D5</f>
        <v>150</v>
      </c>
      <c r="T26">
        <f>R26*S26/100</f>
        <v>35.4</v>
      </c>
    </row>
    <row r="27" spans="1:20" ht="12.75">
      <c r="A27" t="s">
        <v>894</v>
      </c>
      <c r="B27" t="s">
        <v>919</v>
      </c>
      <c r="C27" s="346">
        <v>716</v>
      </c>
      <c r="D27">
        <v>0.9</v>
      </c>
      <c r="E27">
        <f>D6</f>
        <v>70</v>
      </c>
      <c r="F27">
        <f>D27*E27/100</f>
        <v>0.63</v>
      </c>
      <c r="H27" t="s">
        <v>894</v>
      </c>
      <c r="I27" t="s">
        <v>919</v>
      </c>
      <c r="J27" s="346">
        <v>716</v>
      </c>
      <c r="K27">
        <v>0.13</v>
      </c>
      <c r="L27">
        <f>D6</f>
        <v>70</v>
      </c>
      <c r="M27">
        <f>K27*L27/100</f>
        <v>0.091</v>
      </c>
      <c r="O27" t="s">
        <v>894</v>
      </c>
      <c r="P27" t="s">
        <v>919</v>
      </c>
      <c r="Q27" s="346">
        <v>716</v>
      </c>
      <c r="R27">
        <v>0.9</v>
      </c>
      <c r="S27">
        <f>D6</f>
        <v>70</v>
      </c>
      <c r="T27">
        <f>R27*S27/100</f>
        <v>0.63</v>
      </c>
    </row>
    <row r="28" spans="1:20" ht="12.75">
      <c r="A28" t="s">
        <v>899</v>
      </c>
      <c r="B28" t="s">
        <v>919</v>
      </c>
      <c r="C28" s="346">
        <v>1345</v>
      </c>
      <c r="D28">
        <v>0</v>
      </c>
      <c r="E28">
        <f>D7</f>
        <v>15</v>
      </c>
      <c r="F28">
        <f>D28*E28/100</f>
        <v>0</v>
      </c>
      <c r="H28" t="s">
        <v>899</v>
      </c>
      <c r="I28" t="s">
        <v>917</v>
      </c>
      <c r="J28" s="346" t="s">
        <v>795</v>
      </c>
      <c r="K28">
        <v>0</v>
      </c>
      <c r="L28">
        <f>D7</f>
        <v>15</v>
      </c>
      <c r="M28">
        <f>K28*L28/100</f>
        <v>0</v>
      </c>
      <c r="O28" t="s">
        <v>899</v>
      </c>
      <c r="P28" t="s">
        <v>908</v>
      </c>
      <c r="Q28" s="346"/>
      <c r="R28">
        <v>0</v>
      </c>
      <c r="S28">
        <f>D7</f>
        <v>15</v>
      </c>
      <c r="T28">
        <f>R28*S28/100</f>
        <v>0</v>
      </c>
    </row>
    <row r="29" spans="1:20" ht="12.75">
      <c r="A29" t="s">
        <v>605</v>
      </c>
      <c r="E29">
        <f>SUM(E26:E28)</f>
        <v>235</v>
      </c>
      <c r="F29">
        <f>SUM(F26:F28)</f>
        <v>39.480000000000004</v>
      </c>
      <c r="H29" t="s">
        <v>605</v>
      </c>
      <c r="L29">
        <f>SUM(L26:L28)</f>
        <v>235</v>
      </c>
      <c r="M29">
        <f>SUM(M26:M28)</f>
        <v>2.6710000000000003</v>
      </c>
      <c r="O29" t="s">
        <v>605</v>
      </c>
      <c r="S29">
        <f>SUM(S26:S28)</f>
        <v>235</v>
      </c>
      <c r="T29">
        <f>SUM(T26:T28)</f>
        <v>36.03</v>
      </c>
    </row>
    <row r="30" spans="1:20" ht="12.75">
      <c r="A30" t="s">
        <v>772</v>
      </c>
      <c r="F30" s="345">
        <f>F29/E29*100</f>
        <v>16.8</v>
      </c>
      <c r="H30" t="s">
        <v>775</v>
      </c>
      <c r="M30" s="345">
        <f>M29/L29*100</f>
        <v>1.1365957446808512</v>
      </c>
      <c r="O30" t="s">
        <v>778</v>
      </c>
      <c r="T30" s="345">
        <f>T29/S29*100</f>
        <v>15.331914893617022</v>
      </c>
    </row>
    <row r="31" spans="1:20" ht="12.75">
      <c r="A31" t="s">
        <v>902</v>
      </c>
      <c r="E31">
        <v>342.94</v>
      </c>
      <c r="F31">
        <v>535.0348000000001</v>
      </c>
      <c r="L31">
        <v>342.94</v>
      </c>
      <c r="M31">
        <v>2.9715</v>
      </c>
      <c r="S31">
        <v>342.94</v>
      </c>
      <c r="T31">
        <v>24.42</v>
      </c>
    </row>
    <row r="32" spans="5:21" ht="12.75">
      <c r="E32">
        <f>E31+E29</f>
        <v>577.94</v>
      </c>
      <c r="F32">
        <f>F31+F29</f>
        <v>574.5148000000002</v>
      </c>
      <c r="G32" s="420">
        <f>F32/E32*100</f>
        <v>99.4073433228363</v>
      </c>
      <c r="L32">
        <f>L31+L29</f>
        <v>577.94</v>
      </c>
      <c r="M32">
        <f>M31+M29</f>
        <v>5.6425</v>
      </c>
      <c r="N32" s="420">
        <f>M32/L32*100</f>
        <v>0.9763124199743918</v>
      </c>
      <c r="S32">
        <f>S31+S29</f>
        <v>577.94</v>
      </c>
      <c r="T32">
        <f>T31+T29</f>
        <v>60.45</v>
      </c>
      <c r="U32" s="420">
        <f>T32/S32*100</f>
        <v>10.459563276464683</v>
      </c>
    </row>
  </sheetData>
  <sheetProtection/>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888</v>
      </c>
    </row>
    <row r="2" ht="12.75">
      <c r="A2" t="s">
        <v>889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N12"/>
  <sheetViews>
    <sheetView zoomScalePageLayoutView="0" workbookViewId="0" topLeftCell="A1">
      <selection activeCell="B12" sqref="B12"/>
    </sheetView>
  </sheetViews>
  <sheetFormatPr defaultColWidth="9.140625" defaultRowHeight="12.75"/>
  <cols>
    <col min="1" max="1" width="11.8515625" style="0" customWidth="1"/>
  </cols>
  <sheetData>
    <row r="2" ht="12.75">
      <c r="A2" t="s">
        <v>830</v>
      </c>
    </row>
    <row r="3" ht="13.5" thickBot="1"/>
    <row r="4" spans="1:14" ht="22.5">
      <c r="A4" s="406" t="s">
        <v>182</v>
      </c>
      <c r="B4" s="352" t="s">
        <v>695</v>
      </c>
      <c r="C4" s="353" t="s">
        <v>113</v>
      </c>
      <c r="D4" s="353" t="s">
        <v>259</v>
      </c>
      <c r="E4" s="353" t="s">
        <v>30</v>
      </c>
      <c r="F4" s="352" t="s">
        <v>28</v>
      </c>
      <c r="G4" s="352" t="s">
        <v>696</v>
      </c>
      <c r="H4" s="351" t="s">
        <v>692</v>
      </c>
      <c r="I4" s="351" t="s">
        <v>3</v>
      </c>
      <c r="J4" s="351" t="s">
        <v>114</v>
      </c>
      <c r="K4" s="352" t="s">
        <v>29</v>
      </c>
      <c r="L4" s="350" t="s">
        <v>410</v>
      </c>
      <c r="M4" s="350" t="s">
        <v>414</v>
      </c>
      <c r="N4" s="354" t="s">
        <v>424</v>
      </c>
    </row>
    <row r="5" spans="1:14" ht="12.75">
      <c r="A5" t="s">
        <v>832</v>
      </c>
      <c r="B5">
        <v>0.73</v>
      </c>
      <c r="C5">
        <v>10</v>
      </c>
      <c r="D5">
        <v>13.8</v>
      </c>
      <c r="E5">
        <v>12.5</v>
      </c>
      <c r="F5">
        <v>11</v>
      </c>
      <c r="G5">
        <v>1.18</v>
      </c>
      <c r="I5">
        <v>0.255</v>
      </c>
      <c r="J5">
        <v>0.34</v>
      </c>
      <c r="K5">
        <v>4.35</v>
      </c>
      <c r="L5">
        <v>26.5</v>
      </c>
      <c r="M5">
        <v>0.615</v>
      </c>
      <c r="N5">
        <v>6.4</v>
      </c>
    </row>
    <row r="6" spans="1:14" ht="12.75">
      <c r="A6" t="s">
        <v>831</v>
      </c>
      <c r="B6">
        <v>0.9</v>
      </c>
      <c r="C6">
        <v>10</v>
      </c>
      <c r="D6">
        <v>15.9</v>
      </c>
      <c r="E6">
        <v>13</v>
      </c>
      <c r="F6">
        <v>13.7</v>
      </c>
      <c r="G6">
        <v>0.865</v>
      </c>
      <c r="I6">
        <v>0.26</v>
      </c>
      <c r="J6">
        <v>0.305</v>
      </c>
      <c r="K6">
        <v>4.85</v>
      </c>
      <c r="L6">
        <v>25</v>
      </c>
      <c r="M6">
        <v>0.67</v>
      </c>
      <c r="N6">
        <v>6.8</v>
      </c>
    </row>
    <row r="8" spans="1:14" ht="12.75">
      <c r="A8" t="s">
        <v>833</v>
      </c>
      <c r="B8">
        <f>B6/B5*100</f>
        <v>123.28767123287672</v>
      </c>
      <c r="C8">
        <f aca="true" t="shared" si="0" ref="C8:N8">C6/C5*100</f>
        <v>100</v>
      </c>
      <c r="D8">
        <f t="shared" si="0"/>
        <v>115.21739130434783</v>
      </c>
      <c r="E8">
        <f t="shared" si="0"/>
        <v>104</v>
      </c>
      <c r="F8">
        <f t="shared" si="0"/>
        <v>124.54545454545453</v>
      </c>
      <c r="G8">
        <f t="shared" si="0"/>
        <v>73.30508474576271</v>
      </c>
      <c r="H8" t="e">
        <f t="shared" si="0"/>
        <v>#DIV/0!</v>
      </c>
      <c r="I8">
        <f t="shared" si="0"/>
        <v>101.96078431372548</v>
      </c>
      <c r="J8">
        <f t="shared" si="0"/>
        <v>89.70588235294117</v>
      </c>
      <c r="K8">
        <f t="shared" si="0"/>
        <v>111.49425287356323</v>
      </c>
      <c r="L8">
        <f t="shared" si="0"/>
        <v>94.33962264150944</v>
      </c>
      <c r="M8">
        <f t="shared" si="0"/>
        <v>108.94308943089432</v>
      </c>
      <c r="N8">
        <f t="shared" si="0"/>
        <v>106.25</v>
      </c>
    </row>
    <row r="9" spans="1:14" ht="12.75">
      <c r="A9" t="s">
        <v>834</v>
      </c>
      <c r="B9">
        <f>B6/B5</f>
        <v>1.2328767123287672</v>
      </c>
      <c r="C9">
        <f aca="true" t="shared" si="1" ref="C9:N9">C6/C5</f>
        <v>1</v>
      </c>
      <c r="D9">
        <f t="shared" si="1"/>
        <v>1.1521739130434783</v>
      </c>
      <c r="E9">
        <f t="shared" si="1"/>
        <v>1.04</v>
      </c>
      <c r="F9">
        <f t="shared" si="1"/>
        <v>1.2454545454545454</v>
      </c>
      <c r="G9">
        <f t="shared" si="1"/>
        <v>0.7330508474576272</v>
      </c>
      <c r="H9" t="e">
        <f t="shared" si="1"/>
        <v>#DIV/0!</v>
      </c>
      <c r="I9">
        <f t="shared" si="1"/>
        <v>1.0196078431372548</v>
      </c>
      <c r="J9">
        <f t="shared" si="1"/>
        <v>0.8970588235294117</v>
      </c>
      <c r="K9">
        <f t="shared" si="1"/>
        <v>1.1149425287356323</v>
      </c>
      <c r="L9">
        <f t="shared" si="1"/>
        <v>0.9433962264150944</v>
      </c>
      <c r="M9">
        <f t="shared" si="1"/>
        <v>1.0894308943089432</v>
      </c>
      <c r="N9">
        <f t="shared" si="1"/>
        <v>1.0625</v>
      </c>
    </row>
    <row r="11" spans="1:14" ht="12.75">
      <c r="A11" t="s">
        <v>835</v>
      </c>
      <c r="B11">
        <v>0.9</v>
      </c>
      <c r="C11">
        <v>8</v>
      </c>
      <c r="D11">
        <v>25</v>
      </c>
      <c r="E11">
        <v>2.3</v>
      </c>
      <c r="F11">
        <v>8.6</v>
      </c>
      <c r="G11">
        <v>0.6</v>
      </c>
      <c r="H11">
        <v>0.12</v>
      </c>
      <c r="I11">
        <v>0.06</v>
      </c>
      <c r="J11">
        <v>0.29</v>
      </c>
      <c r="K11">
        <v>1.4</v>
      </c>
      <c r="L11">
        <v>0.98</v>
      </c>
      <c r="M11">
        <v>2.3</v>
      </c>
      <c r="N11">
        <v>8.3</v>
      </c>
    </row>
    <row r="12" spans="1:14" ht="12.75">
      <c r="A12" t="s">
        <v>837</v>
      </c>
      <c r="B12">
        <f>B11*B9</f>
        <v>1.1095890410958904</v>
      </c>
      <c r="C12">
        <f aca="true" t="shared" si="2" ref="C12:N12">C11*C9</f>
        <v>8</v>
      </c>
      <c r="D12">
        <f t="shared" si="2"/>
        <v>28.804347826086957</v>
      </c>
      <c r="E12">
        <f t="shared" si="2"/>
        <v>2.392</v>
      </c>
      <c r="F12">
        <f t="shared" si="2"/>
        <v>10.71090909090909</v>
      </c>
      <c r="G12">
        <f t="shared" si="2"/>
        <v>0.4398305084745763</v>
      </c>
      <c r="H12" t="e">
        <f t="shared" si="2"/>
        <v>#DIV/0!</v>
      </c>
      <c r="I12">
        <f t="shared" si="2"/>
        <v>0.06117647058823529</v>
      </c>
      <c r="J12">
        <f t="shared" si="2"/>
        <v>0.2601470588235294</v>
      </c>
      <c r="K12">
        <f t="shared" si="2"/>
        <v>1.560919540229885</v>
      </c>
      <c r="L12">
        <f t="shared" si="2"/>
        <v>0.9245283018867925</v>
      </c>
      <c r="M12">
        <f t="shared" si="2"/>
        <v>2.5056910569105693</v>
      </c>
      <c r="N12">
        <f t="shared" si="2"/>
        <v>8.818750000000001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X51"/>
  <sheetViews>
    <sheetView zoomScalePageLayoutView="0" workbookViewId="0" topLeftCell="A1">
      <selection activeCell="N20" sqref="N20"/>
    </sheetView>
  </sheetViews>
  <sheetFormatPr defaultColWidth="9.140625" defaultRowHeight="12.75"/>
  <sheetData>
    <row r="1" spans="2:20" ht="12.75">
      <c r="B1" t="s">
        <v>597</v>
      </c>
      <c r="C1" t="s">
        <v>598</v>
      </c>
      <c r="D1" t="s">
        <v>599</v>
      </c>
      <c r="J1" t="s">
        <v>600</v>
      </c>
      <c r="K1" t="s">
        <v>598</v>
      </c>
      <c r="L1" t="s">
        <v>601</v>
      </c>
      <c r="R1" t="s">
        <v>602</v>
      </c>
      <c r="S1" t="s">
        <v>598</v>
      </c>
      <c r="T1" t="s">
        <v>603</v>
      </c>
    </row>
    <row r="2" spans="1:20" ht="12.75">
      <c r="A2" t="s">
        <v>923</v>
      </c>
      <c r="B2">
        <v>5.5</v>
      </c>
      <c r="C2">
        <v>272</v>
      </c>
      <c r="D2">
        <f>B2*C2/100</f>
        <v>14.96</v>
      </c>
      <c r="I2" t="s">
        <v>923</v>
      </c>
      <c r="J2" t="s">
        <v>604</v>
      </c>
      <c r="K2">
        <v>272</v>
      </c>
      <c r="L2" t="e">
        <f>J2*K2/100</f>
        <v>#VALUE!</v>
      </c>
      <c r="Q2" t="s">
        <v>923</v>
      </c>
      <c r="R2">
        <v>6</v>
      </c>
      <c r="S2">
        <v>272</v>
      </c>
      <c r="T2">
        <f>R2*S2/100</f>
        <v>16.32</v>
      </c>
    </row>
    <row r="3" spans="1:20" ht="12.75">
      <c r="A3" t="s">
        <v>924</v>
      </c>
      <c r="B3">
        <v>0</v>
      </c>
      <c r="C3">
        <v>1000</v>
      </c>
      <c r="D3">
        <f>B3*C3/100</f>
        <v>0</v>
      </c>
      <c r="I3" t="s">
        <v>924</v>
      </c>
      <c r="J3">
        <v>0</v>
      </c>
      <c r="K3">
        <v>1000</v>
      </c>
      <c r="L3">
        <f>J3*K3/100</f>
        <v>0</v>
      </c>
      <c r="Q3" t="s">
        <v>924</v>
      </c>
      <c r="R3">
        <v>0</v>
      </c>
      <c r="S3">
        <v>1000</v>
      </c>
      <c r="T3">
        <f>R3*S3/100</f>
        <v>0</v>
      </c>
    </row>
    <row r="4" spans="1:20" ht="12.75">
      <c r="A4" t="s">
        <v>925</v>
      </c>
      <c r="B4">
        <v>0.05</v>
      </c>
      <c r="C4">
        <v>136</v>
      </c>
      <c r="D4">
        <f>B4*C4/100</f>
        <v>0.068</v>
      </c>
      <c r="I4" t="s">
        <v>925</v>
      </c>
      <c r="J4">
        <v>0</v>
      </c>
      <c r="K4">
        <v>136</v>
      </c>
      <c r="L4">
        <f>J4*K4/100</f>
        <v>0</v>
      </c>
      <c r="Q4" t="s">
        <v>925</v>
      </c>
      <c r="R4">
        <v>0</v>
      </c>
      <c r="S4">
        <v>136</v>
      </c>
      <c r="T4">
        <f>R4*S4/100</f>
        <v>0</v>
      </c>
    </row>
    <row r="5" spans="1:20" ht="12.75">
      <c r="A5" t="s">
        <v>605</v>
      </c>
      <c r="C5">
        <f>SUM(C2:C4)</f>
        <v>1408</v>
      </c>
      <c r="D5">
        <f>SUM(D2:D4)</f>
        <v>15.028</v>
      </c>
      <c r="I5" t="s">
        <v>605</v>
      </c>
      <c r="K5">
        <f>SUM(K2:K4)</f>
        <v>1408</v>
      </c>
      <c r="L5" t="e">
        <f>SUM(L2:L4)</f>
        <v>#VALUE!</v>
      </c>
      <c r="Q5" t="s">
        <v>605</v>
      </c>
      <c r="S5">
        <f>SUM(S2:S4)</f>
        <v>1408</v>
      </c>
      <c r="T5">
        <f>SUM(T2:T4)</f>
        <v>16.32</v>
      </c>
    </row>
    <row r="6" spans="5:24" ht="12.75">
      <c r="E6" t="s">
        <v>606</v>
      </c>
      <c r="H6" s="345">
        <f>D5/C5*100</f>
        <v>1.0673295454545455</v>
      </c>
      <c r="M6" t="s">
        <v>607</v>
      </c>
      <c r="P6" s="345" t="e">
        <f>L5/K5*100</f>
        <v>#VALUE!</v>
      </c>
      <c r="U6" t="s">
        <v>608</v>
      </c>
      <c r="X6" s="345">
        <f>T5/S5*100</f>
        <v>1.1590909090909092</v>
      </c>
    </row>
    <row r="7" spans="2:20" ht="12.75">
      <c r="B7" t="s">
        <v>609</v>
      </c>
      <c r="C7" t="s">
        <v>598</v>
      </c>
      <c r="D7" t="s">
        <v>610</v>
      </c>
      <c r="J7" t="s">
        <v>611</v>
      </c>
      <c r="K7" t="s">
        <v>598</v>
      </c>
      <c r="L7" t="s">
        <v>612</v>
      </c>
      <c r="R7" t="s">
        <v>613</v>
      </c>
      <c r="S7" t="s">
        <v>598</v>
      </c>
      <c r="T7" t="s">
        <v>614</v>
      </c>
    </row>
    <row r="8" spans="1:20" ht="12.75">
      <c r="A8" t="s">
        <v>923</v>
      </c>
      <c r="B8">
        <v>0</v>
      </c>
      <c r="C8">
        <v>272</v>
      </c>
      <c r="D8">
        <f>B8*C8/100</f>
        <v>0</v>
      </c>
      <c r="I8" t="s">
        <v>923</v>
      </c>
      <c r="J8">
        <v>0</v>
      </c>
      <c r="K8">
        <v>272</v>
      </c>
      <c r="L8">
        <f>J8*K8/100</f>
        <v>0</v>
      </c>
      <c r="Q8" t="s">
        <v>923</v>
      </c>
      <c r="R8">
        <v>3.6</v>
      </c>
      <c r="S8">
        <v>272</v>
      </c>
      <c r="T8">
        <f>R8*S8/100</f>
        <v>9.792</v>
      </c>
    </row>
    <row r="9" spans="1:20" ht="12.75">
      <c r="A9" t="s">
        <v>924</v>
      </c>
      <c r="B9">
        <v>0</v>
      </c>
      <c r="C9">
        <v>1000</v>
      </c>
      <c r="D9">
        <f>B9*C9/100</f>
        <v>0</v>
      </c>
      <c r="I9" t="s">
        <v>924</v>
      </c>
      <c r="J9">
        <v>0</v>
      </c>
      <c r="K9">
        <v>1000</v>
      </c>
      <c r="L9">
        <f>J9*K9/100</f>
        <v>0</v>
      </c>
      <c r="Q9" t="s">
        <v>924</v>
      </c>
      <c r="R9">
        <v>0.01</v>
      </c>
      <c r="S9">
        <v>1000</v>
      </c>
      <c r="T9">
        <f>R9*S9/100</f>
        <v>0.1</v>
      </c>
    </row>
    <row r="10" spans="1:20" ht="12.75">
      <c r="A10" t="s">
        <v>925</v>
      </c>
      <c r="B10">
        <v>0</v>
      </c>
      <c r="C10">
        <v>136</v>
      </c>
      <c r="D10">
        <f>B10*C10/100</f>
        <v>0</v>
      </c>
      <c r="I10" t="s">
        <v>925</v>
      </c>
      <c r="J10">
        <v>0</v>
      </c>
      <c r="K10">
        <v>136</v>
      </c>
      <c r="L10">
        <f>J10*K10/100</f>
        <v>0</v>
      </c>
      <c r="Q10" t="s">
        <v>925</v>
      </c>
      <c r="R10">
        <v>0.01</v>
      </c>
      <c r="S10">
        <v>136</v>
      </c>
      <c r="T10">
        <f>R10*S10/100</f>
        <v>0.013600000000000001</v>
      </c>
    </row>
    <row r="11" spans="1:20" ht="12.75">
      <c r="A11" t="s">
        <v>605</v>
      </c>
      <c r="C11">
        <f>SUM(C8:C10)</f>
        <v>1408</v>
      </c>
      <c r="D11">
        <f>SUM(D8:D10)</f>
        <v>0</v>
      </c>
      <c r="I11" t="s">
        <v>605</v>
      </c>
      <c r="K11">
        <f>SUM(K8:K10)</f>
        <v>1408</v>
      </c>
      <c r="L11">
        <f>SUM(L8:L10)</f>
        <v>0</v>
      </c>
      <c r="Q11" t="s">
        <v>605</v>
      </c>
      <c r="S11">
        <f>SUM(S8:S10)</f>
        <v>1408</v>
      </c>
      <c r="T11">
        <f>SUM(T8:T10)</f>
        <v>9.9056</v>
      </c>
    </row>
    <row r="12" spans="5:24" ht="12.75">
      <c r="E12" t="s">
        <v>615</v>
      </c>
      <c r="H12" s="345">
        <f>D11/C11*100</f>
        <v>0</v>
      </c>
      <c r="M12" t="s">
        <v>616</v>
      </c>
      <c r="P12" s="345">
        <f>L11/K11*100</f>
        <v>0</v>
      </c>
      <c r="U12" t="s">
        <v>617</v>
      </c>
      <c r="X12" s="345">
        <f>T11/S11*100</f>
        <v>0.7035227272727272</v>
      </c>
    </row>
    <row r="13" spans="2:20" ht="12.75">
      <c r="B13" t="s">
        <v>618</v>
      </c>
      <c r="C13" t="s">
        <v>598</v>
      </c>
      <c r="D13" t="s">
        <v>619</v>
      </c>
      <c r="J13" t="s">
        <v>620</v>
      </c>
      <c r="K13" t="s">
        <v>598</v>
      </c>
      <c r="L13" t="s">
        <v>621</v>
      </c>
      <c r="R13" t="s">
        <v>622</v>
      </c>
      <c r="S13" t="s">
        <v>598</v>
      </c>
      <c r="T13" t="s">
        <v>623</v>
      </c>
    </row>
    <row r="14" spans="1:20" ht="12.75">
      <c r="A14" t="s">
        <v>923</v>
      </c>
      <c r="B14">
        <v>0.37</v>
      </c>
      <c r="C14">
        <v>272</v>
      </c>
      <c r="D14">
        <f>B14*C14/100</f>
        <v>1.0064</v>
      </c>
      <c r="I14" t="s">
        <v>923</v>
      </c>
      <c r="J14">
        <v>0.06</v>
      </c>
      <c r="K14">
        <v>272</v>
      </c>
      <c r="L14">
        <f>J14*K14/100</f>
        <v>0.1632</v>
      </c>
      <c r="Q14" t="s">
        <v>923</v>
      </c>
      <c r="R14">
        <v>0.02</v>
      </c>
      <c r="S14">
        <v>272</v>
      </c>
      <c r="T14">
        <f>R14*S14/100</f>
        <v>0.054400000000000004</v>
      </c>
    </row>
    <row r="15" spans="1:20" ht="12.75">
      <c r="A15" t="s">
        <v>924</v>
      </c>
      <c r="B15">
        <v>0</v>
      </c>
      <c r="C15">
        <v>1000</v>
      </c>
      <c r="D15">
        <f>B15*C15/100</f>
        <v>0</v>
      </c>
      <c r="I15" t="s">
        <v>924</v>
      </c>
      <c r="J15">
        <v>0</v>
      </c>
      <c r="K15">
        <v>1000</v>
      </c>
      <c r="L15">
        <f>J15*K15/100</f>
        <v>0</v>
      </c>
      <c r="Q15" t="s">
        <v>924</v>
      </c>
      <c r="R15">
        <v>0</v>
      </c>
      <c r="S15">
        <v>1000</v>
      </c>
      <c r="T15">
        <f>R15*S15/100</f>
        <v>0</v>
      </c>
    </row>
    <row r="16" spans="1:20" ht="12.75">
      <c r="A16" t="s">
        <v>925</v>
      </c>
      <c r="B16">
        <v>0</v>
      </c>
      <c r="C16">
        <v>136</v>
      </c>
      <c r="D16">
        <f>B16*C16/100</f>
        <v>0</v>
      </c>
      <c r="I16" t="s">
        <v>925</v>
      </c>
      <c r="J16">
        <v>0.02</v>
      </c>
      <c r="K16">
        <v>136</v>
      </c>
      <c r="L16">
        <f>J16*K16/100</f>
        <v>0.027200000000000002</v>
      </c>
      <c r="Q16" t="s">
        <v>925</v>
      </c>
      <c r="R16">
        <v>0</v>
      </c>
      <c r="S16">
        <v>136</v>
      </c>
      <c r="T16">
        <f>R16*S16/100</f>
        <v>0</v>
      </c>
    </row>
    <row r="17" spans="1:20" ht="12.75">
      <c r="A17" t="s">
        <v>605</v>
      </c>
      <c r="C17">
        <f>SUM(C14:C16)</f>
        <v>1408</v>
      </c>
      <c r="D17">
        <f>SUM(D14:D16)</f>
        <v>1.0064</v>
      </c>
      <c r="I17" t="s">
        <v>605</v>
      </c>
      <c r="K17">
        <f>SUM(K14:K16)</f>
        <v>1408</v>
      </c>
      <c r="L17">
        <f>SUM(L14:L16)</f>
        <v>0.1904</v>
      </c>
      <c r="Q17" t="s">
        <v>605</v>
      </c>
      <c r="S17">
        <f>SUM(S14:S16)</f>
        <v>1408</v>
      </c>
      <c r="T17">
        <f>SUM(T14:T16)</f>
        <v>0.054400000000000004</v>
      </c>
    </row>
    <row r="18" spans="5:24" ht="12.75">
      <c r="E18" t="s">
        <v>624</v>
      </c>
      <c r="H18" s="345">
        <f>D17/C17*100</f>
        <v>0.07147727272727272</v>
      </c>
      <c r="M18" t="s">
        <v>625</v>
      </c>
      <c r="P18" s="345">
        <f>L17/K17*100</f>
        <v>0.013522727272727273</v>
      </c>
      <c r="U18" t="s">
        <v>626</v>
      </c>
      <c r="X18" s="345">
        <f>T17/S17*100</f>
        <v>0.003863636363636364</v>
      </c>
    </row>
    <row r="19" spans="2:12" ht="12.75">
      <c r="B19" t="s">
        <v>627</v>
      </c>
      <c r="C19" t="s">
        <v>598</v>
      </c>
      <c r="D19" t="s">
        <v>628</v>
      </c>
      <c r="J19" t="s">
        <v>629</v>
      </c>
      <c r="K19" t="s">
        <v>598</v>
      </c>
      <c r="L19" t="s">
        <v>630</v>
      </c>
    </row>
    <row r="20" spans="1:20" ht="12.75">
      <c r="A20" t="s">
        <v>923</v>
      </c>
      <c r="B20">
        <v>2.1</v>
      </c>
      <c r="C20">
        <v>272</v>
      </c>
      <c r="D20">
        <f>B20*C20/100</f>
        <v>5.712000000000001</v>
      </c>
      <c r="I20" t="s">
        <v>923</v>
      </c>
      <c r="J20" t="s">
        <v>604</v>
      </c>
      <c r="K20">
        <v>272</v>
      </c>
      <c r="L20" t="e">
        <f>J20*K20/100</f>
        <v>#VALUE!</v>
      </c>
      <c r="R20" t="s">
        <v>631</v>
      </c>
      <c r="S20" t="s">
        <v>598</v>
      </c>
      <c r="T20" t="s">
        <v>632</v>
      </c>
    </row>
    <row r="21" spans="1:20" ht="12.75">
      <c r="A21" t="s">
        <v>924</v>
      </c>
      <c r="B21">
        <v>0</v>
      </c>
      <c r="C21">
        <v>1000</v>
      </c>
      <c r="D21">
        <f>B21*C21/100</f>
        <v>0</v>
      </c>
      <c r="I21" t="s">
        <v>926</v>
      </c>
      <c r="J21">
        <v>1.24</v>
      </c>
      <c r="K21">
        <v>1000</v>
      </c>
      <c r="L21">
        <f>J21*K21/100</f>
        <v>12.4</v>
      </c>
      <c r="Q21" t="s">
        <v>923</v>
      </c>
      <c r="R21" t="s">
        <v>604</v>
      </c>
      <c r="S21">
        <v>272</v>
      </c>
      <c r="T21" t="e">
        <f>R21*S21/100</f>
        <v>#VALUE!</v>
      </c>
    </row>
    <row r="22" spans="1:20" ht="12.75">
      <c r="A22" t="s">
        <v>925</v>
      </c>
      <c r="B22">
        <v>0</v>
      </c>
      <c r="C22">
        <v>136</v>
      </c>
      <c r="D22">
        <f>B22*C22/100</f>
        <v>0</v>
      </c>
      <c r="I22" t="s">
        <v>925</v>
      </c>
      <c r="J22">
        <v>0</v>
      </c>
      <c r="K22">
        <v>136</v>
      </c>
      <c r="L22">
        <f>J22*K22/100</f>
        <v>0</v>
      </c>
      <c r="Q22" t="s">
        <v>926</v>
      </c>
      <c r="R22">
        <v>0</v>
      </c>
      <c r="S22">
        <v>1000</v>
      </c>
      <c r="T22">
        <f>R22*S22/100</f>
        <v>0</v>
      </c>
    </row>
    <row r="23" spans="1:20" ht="12.75">
      <c r="A23" t="s">
        <v>605</v>
      </c>
      <c r="C23">
        <f>SUM(C20:C22)</f>
        <v>1408</v>
      </c>
      <c r="D23">
        <f>SUM(D20:D22)</f>
        <v>5.712000000000001</v>
      </c>
      <c r="I23" t="s">
        <v>605</v>
      </c>
      <c r="K23">
        <f>SUM(K20:K22)</f>
        <v>1408</v>
      </c>
      <c r="L23" t="e">
        <f>SUM(L20:L22)</f>
        <v>#VALUE!</v>
      </c>
      <c r="Q23" t="s">
        <v>925</v>
      </c>
      <c r="R23">
        <v>0</v>
      </c>
      <c r="S23">
        <v>136</v>
      </c>
      <c r="T23">
        <f>R23*S23/100</f>
        <v>0</v>
      </c>
    </row>
    <row r="24" spans="5:20" ht="12.75">
      <c r="E24" t="s">
        <v>633</v>
      </c>
      <c r="H24" s="345">
        <f>D23/C23*100</f>
        <v>0.40568181818181825</v>
      </c>
      <c r="M24" t="s">
        <v>634</v>
      </c>
      <c r="P24" s="345" t="e">
        <f>L23/K23*100</f>
        <v>#VALUE!</v>
      </c>
      <c r="Q24" t="s">
        <v>605</v>
      </c>
      <c r="S24">
        <f>SUM(S21:S23)</f>
        <v>1408</v>
      </c>
      <c r="T24" t="e">
        <f>SUM(T21:T23)</f>
        <v>#VALUE!</v>
      </c>
    </row>
    <row r="25" spans="2:24" ht="12.75">
      <c r="B25" t="s">
        <v>635</v>
      </c>
      <c r="C25" t="s">
        <v>598</v>
      </c>
      <c r="D25" t="s">
        <v>636</v>
      </c>
      <c r="U25" t="s">
        <v>637</v>
      </c>
      <c r="X25" s="345" t="e">
        <f>T24/S24*100</f>
        <v>#VALUE!</v>
      </c>
    </row>
    <row r="26" spans="1:4" ht="12.75">
      <c r="A26" t="s">
        <v>923</v>
      </c>
      <c r="B26" t="s">
        <v>604</v>
      </c>
      <c r="C26">
        <v>272</v>
      </c>
      <c r="D26" t="e">
        <f>B26*C26/100</f>
        <v>#VALUE!</v>
      </c>
    </row>
    <row r="27" spans="1:4" ht="12.75">
      <c r="A27" t="s">
        <v>926</v>
      </c>
      <c r="B27">
        <v>0</v>
      </c>
      <c r="C27">
        <v>1000</v>
      </c>
      <c r="D27">
        <f>B27*C27/100</f>
        <v>0</v>
      </c>
    </row>
    <row r="28" spans="1:4" ht="12.75">
      <c r="A28" t="s">
        <v>925</v>
      </c>
      <c r="B28">
        <v>0</v>
      </c>
      <c r="C28">
        <v>136</v>
      </c>
      <c r="D28">
        <f>B28*C28/100</f>
        <v>0</v>
      </c>
    </row>
    <row r="29" spans="1:4" ht="12.75">
      <c r="A29" t="s">
        <v>605</v>
      </c>
      <c r="C29">
        <f>SUM(C26:C28)</f>
        <v>1408</v>
      </c>
      <c r="D29" t="e">
        <f>SUM(D26:D28)</f>
        <v>#VALUE!</v>
      </c>
    </row>
    <row r="30" spans="5:8" ht="12.75">
      <c r="E30" t="s">
        <v>638</v>
      </c>
      <c r="H30" s="345" t="e">
        <f>D29/C29*100</f>
        <v>#VALUE!</v>
      </c>
    </row>
    <row r="31" spans="2:20" ht="12.75">
      <c r="B31" t="s">
        <v>639</v>
      </c>
      <c r="C31" t="s">
        <v>598</v>
      </c>
      <c r="D31" t="s">
        <v>636</v>
      </c>
      <c r="J31" t="s">
        <v>640</v>
      </c>
      <c r="K31" t="s">
        <v>598</v>
      </c>
      <c r="L31" t="s">
        <v>636</v>
      </c>
      <c r="R31" t="s">
        <v>641</v>
      </c>
      <c r="S31" t="s">
        <v>598</v>
      </c>
      <c r="T31" t="s">
        <v>642</v>
      </c>
    </row>
    <row r="32" spans="1:20" ht="12.75">
      <c r="A32" t="s">
        <v>923</v>
      </c>
      <c r="B32">
        <v>302</v>
      </c>
      <c r="C32">
        <v>272</v>
      </c>
      <c r="D32">
        <f>B32*C32/100</f>
        <v>821.44</v>
      </c>
      <c r="I32" t="s">
        <v>923</v>
      </c>
      <c r="J32">
        <v>17.7</v>
      </c>
      <c r="K32">
        <v>272</v>
      </c>
      <c r="L32">
        <f>J32*K32/100</f>
        <v>48.144</v>
      </c>
      <c r="Q32" t="s">
        <v>923</v>
      </c>
      <c r="R32">
        <v>2.4</v>
      </c>
      <c r="S32">
        <v>272</v>
      </c>
      <c r="T32">
        <f>R32*S32/100</f>
        <v>6.528</v>
      </c>
    </row>
    <row r="33" spans="1:20" ht="12.75">
      <c r="A33" t="s">
        <v>926</v>
      </c>
      <c r="B33">
        <v>0</v>
      </c>
      <c r="C33">
        <v>1000</v>
      </c>
      <c r="D33">
        <f>B33*C33/100</f>
        <v>0</v>
      </c>
      <c r="I33" t="s">
        <v>926</v>
      </c>
      <c r="J33">
        <v>100</v>
      </c>
      <c r="K33">
        <v>1000</v>
      </c>
      <c r="L33">
        <f>J33*K33/100</f>
        <v>1000</v>
      </c>
      <c r="Q33" t="s">
        <v>926</v>
      </c>
      <c r="R33">
        <v>0</v>
      </c>
      <c r="S33">
        <v>1000</v>
      </c>
      <c r="T33">
        <f>R33*S33/100</f>
        <v>0</v>
      </c>
    </row>
    <row r="34" spans="1:20" ht="12.75">
      <c r="A34" t="s">
        <v>925</v>
      </c>
      <c r="B34">
        <v>400</v>
      </c>
      <c r="C34">
        <v>136</v>
      </c>
      <c r="D34">
        <f>B34*C34/100</f>
        <v>544</v>
      </c>
      <c r="I34" t="s">
        <v>925</v>
      </c>
      <c r="J34">
        <v>0</v>
      </c>
      <c r="K34">
        <v>136</v>
      </c>
      <c r="L34">
        <f>J34*K34/100</f>
        <v>0</v>
      </c>
      <c r="Q34" t="s">
        <v>925</v>
      </c>
      <c r="R34">
        <v>0</v>
      </c>
      <c r="S34">
        <v>136</v>
      </c>
      <c r="T34">
        <f>R34*S34/100</f>
        <v>0</v>
      </c>
    </row>
    <row r="35" spans="1:20" ht="12.75">
      <c r="A35" t="s">
        <v>605</v>
      </c>
      <c r="C35">
        <f>SUM(C32:C34)</f>
        <v>1408</v>
      </c>
      <c r="D35">
        <f>SUM(D32:D34)</f>
        <v>1365.44</v>
      </c>
      <c r="I35" t="s">
        <v>605</v>
      </c>
      <c r="K35">
        <f>SUM(K32:K34)</f>
        <v>1408</v>
      </c>
      <c r="L35">
        <f>SUM(L32:L34)</f>
        <v>1048.144</v>
      </c>
      <c r="Q35" t="s">
        <v>605</v>
      </c>
      <c r="S35">
        <f>SUM(S32:S34)</f>
        <v>1408</v>
      </c>
      <c r="T35">
        <f>SUM(T32:T34)</f>
        <v>6.528</v>
      </c>
    </row>
    <row r="36" spans="5:24" ht="12.75">
      <c r="E36" t="s">
        <v>638</v>
      </c>
      <c r="H36" s="345">
        <f>D35/C35*100</f>
        <v>96.97727272727273</v>
      </c>
      <c r="M36" t="s">
        <v>638</v>
      </c>
      <c r="P36" s="345">
        <f>L35/K35*100</f>
        <v>74.44204545454546</v>
      </c>
      <c r="U36" t="s">
        <v>643</v>
      </c>
      <c r="X36" s="345">
        <f>T35/S35*100</f>
        <v>0.4636363636363636</v>
      </c>
    </row>
    <row r="37" spans="2:20" ht="12.75">
      <c r="B37" t="s">
        <v>644</v>
      </c>
      <c r="C37" t="s">
        <v>598</v>
      </c>
      <c r="D37" t="s">
        <v>636</v>
      </c>
      <c r="J37" t="s">
        <v>645</v>
      </c>
      <c r="K37" t="s">
        <v>598</v>
      </c>
      <c r="L37" t="s">
        <v>636</v>
      </c>
      <c r="R37" t="s">
        <v>646</v>
      </c>
      <c r="S37" t="s">
        <v>598</v>
      </c>
      <c r="T37" t="s">
        <v>636</v>
      </c>
    </row>
    <row r="38" spans="1:20" ht="12.75">
      <c r="A38" t="s">
        <v>923</v>
      </c>
      <c r="B38">
        <v>0.6</v>
      </c>
      <c r="C38">
        <v>272</v>
      </c>
      <c r="D38">
        <f>B38*C38/100</f>
        <v>1.632</v>
      </c>
      <c r="I38" t="s">
        <v>923</v>
      </c>
      <c r="J38">
        <v>68.2</v>
      </c>
      <c r="K38">
        <v>272</v>
      </c>
      <c r="L38">
        <f>J38*K38/100</f>
        <v>185.50400000000002</v>
      </c>
      <c r="Q38" t="s">
        <v>923</v>
      </c>
      <c r="R38">
        <v>6.8</v>
      </c>
      <c r="S38">
        <v>272</v>
      </c>
      <c r="T38">
        <f>R38*S38/100</f>
        <v>18.496</v>
      </c>
    </row>
    <row r="39" spans="1:20" ht="12.75">
      <c r="A39" t="s">
        <v>926</v>
      </c>
      <c r="B39">
        <v>0</v>
      </c>
      <c r="C39">
        <v>1000</v>
      </c>
      <c r="D39">
        <f>B39*C39/100</f>
        <v>0</v>
      </c>
      <c r="I39" t="s">
        <v>926</v>
      </c>
      <c r="J39">
        <v>0</v>
      </c>
      <c r="K39">
        <v>1000</v>
      </c>
      <c r="L39">
        <f>J39*K39/100</f>
        <v>0</v>
      </c>
      <c r="Q39" t="s">
        <v>926</v>
      </c>
      <c r="R39">
        <v>0</v>
      </c>
      <c r="S39">
        <v>1000</v>
      </c>
      <c r="T39">
        <f>R39*S39/100</f>
        <v>0</v>
      </c>
    </row>
    <row r="40" spans="1:20" ht="12.75">
      <c r="A40" t="s">
        <v>925</v>
      </c>
      <c r="B40">
        <v>0</v>
      </c>
      <c r="C40">
        <v>136</v>
      </c>
      <c r="D40">
        <f>B40*C40/100</f>
        <v>0</v>
      </c>
      <c r="I40" t="s">
        <v>925</v>
      </c>
      <c r="J40">
        <v>99.9</v>
      </c>
      <c r="K40">
        <v>136</v>
      </c>
      <c r="L40">
        <f>J40*K40/100</f>
        <v>135.864</v>
      </c>
      <c r="Q40" t="s">
        <v>925</v>
      </c>
      <c r="R40">
        <v>0</v>
      </c>
      <c r="S40">
        <v>136</v>
      </c>
      <c r="T40">
        <f>R40*S40/100</f>
        <v>0</v>
      </c>
    </row>
    <row r="41" spans="1:20" ht="12.75">
      <c r="A41" t="s">
        <v>605</v>
      </c>
      <c r="C41">
        <f>SUM(C38:C40)</f>
        <v>1408</v>
      </c>
      <c r="D41">
        <f>SUM(D38:D40)</f>
        <v>1.632</v>
      </c>
      <c r="I41" t="s">
        <v>605</v>
      </c>
      <c r="K41">
        <f>SUM(K38:K40)</f>
        <v>1408</v>
      </c>
      <c r="L41">
        <f>SUM(L38:L40)</f>
        <v>321.36800000000005</v>
      </c>
      <c r="Q41" t="s">
        <v>605</v>
      </c>
      <c r="S41">
        <f>SUM(S38:S40)</f>
        <v>1408</v>
      </c>
      <c r="T41">
        <f>SUM(T38:T40)</f>
        <v>18.496</v>
      </c>
    </row>
    <row r="42" spans="5:24" ht="12.75">
      <c r="E42" t="s">
        <v>638</v>
      </c>
      <c r="H42" s="345">
        <f>D41/C41*100</f>
        <v>0.1159090909090909</v>
      </c>
      <c r="M42" t="s">
        <v>638</v>
      </c>
      <c r="P42" s="345">
        <f>L41/K41*100</f>
        <v>22.82443181818182</v>
      </c>
      <c r="U42" t="s">
        <v>638</v>
      </c>
      <c r="X42" s="345">
        <f>T41/S41*100</f>
        <v>1.3136363636363635</v>
      </c>
    </row>
    <row r="45" spans="1:2" ht="12.75">
      <c r="A45" t="s">
        <v>647</v>
      </c>
      <c r="B45" s="347" t="s">
        <v>655</v>
      </c>
    </row>
    <row r="46" ht="12.75">
      <c r="B46" t="s">
        <v>648</v>
      </c>
    </row>
    <row r="47" spans="2:5" ht="12.75">
      <c r="B47" t="s">
        <v>649</v>
      </c>
      <c r="C47">
        <v>2</v>
      </c>
      <c r="D47" t="s">
        <v>650</v>
      </c>
      <c r="E47" s="348">
        <v>272</v>
      </c>
    </row>
    <row r="48" spans="2:5" ht="12.75">
      <c r="B48" t="s">
        <v>651</v>
      </c>
      <c r="C48">
        <v>1</v>
      </c>
      <c r="D48" t="s">
        <v>652</v>
      </c>
      <c r="E48">
        <v>1000</v>
      </c>
    </row>
    <row r="49" spans="2:5" ht="12.75">
      <c r="B49" t="s">
        <v>653</v>
      </c>
      <c r="C49">
        <v>1</v>
      </c>
      <c r="D49" t="s">
        <v>654</v>
      </c>
      <c r="E49" s="348">
        <v>136</v>
      </c>
    </row>
    <row r="51" ht="12.75">
      <c r="B51" t="s">
        <v>656</v>
      </c>
    </row>
  </sheetData>
  <sheetProtection/>
  <hyperlinks>
    <hyperlink ref="B45" r:id="rId1" display="http://www.africanepicure.com/recipes/african-drinks/baobab-fruit-juic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39"/>
  <sheetViews>
    <sheetView zoomScalePageLayoutView="0" workbookViewId="0" topLeftCell="A1">
      <selection activeCell="S17" sqref="S17"/>
    </sheetView>
  </sheetViews>
  <sheetFormatPr defaultColWidth="9.140625" defaultRowHeight="12.75"/>
  <cols>
    <col min="2" max="2" width="21.140625" style="0" customWidth="1"/>
    <col min="3" max="4" width="0" style="0" hidden="1" customWidth="1"/>
    <col min="5" max="5" width="13.140625" style="0" customWidth="1"/>
    <col min="6" max="6" width="0" style="0" hidden="1" customWidth="1"/>
  </cols>
  <sheetData>
    <row r="1" spans="1:33" s="150" customFormat="1" ht="45">
      <c r="A1" s="142" t="s">
        <v>270</v>
      </c>
      <c r="B1" s="143" t="s">
        <v>182</v>
      </c>
      <c r="C1" s="143" t="s">
        <v>151</v>
      </c>
      <c r="D1" s="144" t="s">
        <v>38</v>
      </c>
      <c r="E1" s="145" t="s">
        <v>111</v>
      </c>
      <c r="F1" s="146" t="s">
        <v>179</v>
      </c>
      <c r="G1" s="147" t="s">
        <v>181</v>
      </c>
      <c r="H1" s="148" t="s">
        <v>35</v>
      </c>
      <c r="I1" s="148" t="s">
        <v>36</v>
      </c>
      <c r="J1" s="148" t="s">
        <v>291</v>
      </c>
      <c r="K1" s="148" t="s">
        <v>180</v>
      </c>
      <c r="L1" s="148" t="s">
        <v>37</v>
      </c>
      <c r="M1" s="148" t="s">
        <v>320</v>
      </c>
      <c r="N1" s="149" t="s">
        <v>321</v>
      </c>
      <c r="O1" s="148" t="s">
        <v>1</v>
      </c>
      <c r="P1" s="149" t="s">
        <v>322</v>
      </c>
      <c r="Q1" s="149" t="s">
        <v>323</v>
      </c>
      <c r="R1" s="149" t="s">
        <v>324</v>
      </c>
      <c r="S1" s="149" t="s">
        <v>325</v>
      </c>
      <c r="T1" s="148" t="s">
        <v>2</v>
      </c>
      <c r="U1" s="146" t="s">
        <v>326</v>
      </c>
      <c r="V1" s="149" t="s">
        <v>259</v>
      </c>
      <c r="W1" s="149" t="s">
        <v>327</v>
      </c>
      <c r="X1" s="149" t="s">
        <v>328</v>
      </c>
      <c r="Y1" s="148" t="s">
        <v>28</v>
      </c>
      <c r="Z1" s="146" t="s">
        <v>329</v>
      </c>
      <c r="AA1" s="146" t="s">
        <v>149</v>
      </c>
      <c r="AB1" s="146" t="s">
        <v>3</v>
      </c>
      <c r="AC1" s="148" t="s">
        <v>29</v>
      </c>
      <c r="AD1" s="146" t="s">
        <v>114</v>
      </c>
      <c r="AE1" s="149" t="s">
        <v>113</v>
      </c>
      <c r="AF1" s="149" t="s">
        <v>30</v>
      </c>
      <c r="AG1" s="149" t="s">
        <v>330</v>
      </c>
    </row>
    <row r="2" spans="1:33" s="42" customFormat="1" ht="22.5">
      <c r="A2" s="61" t="s">
        <v>120</v>
      </c>
      <c r="B2" s="62" t="s">
        <v>124</v>
      </c>
      <c r="C2" s="63" t="s">
        <v>79</v>
      </c>
      <c r="D2" s="64" t="s">
        <v>264</v>
      </c>
      <c r="E2" s="65" t="s">
        <v>59</v>
      </c>
      <c r="F2" s="66">
        <v>1</v>
      </c>
      <c r="G2" s="67">
        <v>348</v>
      </c>
      <c r="H2" s="68">
        <v>11.6</v>
      </c>
      <c r="I2" s="68">
        <v>10.9</v>
      </c>
      <c r="J2" s="68">
        <v>4.075</v>
      </c>
      <c r="K2" s="68">
        <v>62.6</v>
      </c>
      <c r="L2" s="69">
        <v>8.8</v>
      </c>
      <c r="M2" s="69">
        <v>2</v>
      </c>
      <c r="N2" s="67">
        <v>34.70104</v>
      </c>
      <c r="O2" s="70">
        <v>9.5</v>
      </c>
      <c r="P2" s="67">
        <v>272.75</v>
      </c>
      <c r="Q2" s="67">
        <v>311</v>
      </c>
      <c r="R2" s="67">
        <v>380</v>
      </c>
      <c r="S2" s="67">
        <v>18.5</v>
      </c>
      <c r="T2" s="71">
        <v>1.4710666666666665</v>
      </c>
      <c r="U2" s="71">
        <v>0.52</v>
      </c>
      <c r="V2" s="72" t="s">
        <v>260</v>
      </c>
      <c r="W2" s="67">
        <v>0</v>
      </c>
      <c r="X2" s="67" t="s">
        <v>260</v>
      </c>
      <c r="Y2" s="67">
        <v>0</v>
      </c>
      <c r="Z2" s="71">
        <v>0.04851190476190476</v>
      </c>
      <c r="AA2" s="71">
        <v>0.3</v>
      </c>
      <c r="AB2" s="73">
        <v>0.13</v>
      </c>
      <c r="AC2" s="69">
        <v>1.71</v>
      </c>
      <c r="AD2" s="71">
        <v>0.7261774370208106</v>
      </c>
      <c r="AE2" s="67">
        <v>29.047097480832424</v>
      </c>
      <c r="AF2" s="67">
        <v>0</v>
      </c>
      <c r="AG2" s="74">
        <v>0</v>
      </c>
    </row>
    <row r="3" spans="1:33" s="25" customFormat="1" ht="9">
      <c r="A3" s="75" t="s">
        <v>271</v>
      </c>
      <c r="B3" s="11"/>
      <c r="C3" s="12"/>
      <c r="D3" s="34"/>
      <c r="E3" s="21"/>
      <c r="F3" s="37"/>
      <c r="G3" s="38"/>
      <c r="H3" s="38" t="s">
        <v>243</v>
      </c>
      <c r="I3" s="38"/>
      <c r="J3" s="38" t="s">
        <v>243</v>
      </c>
      <c r="K3" s="39"/>
      <c r="L3" s="14"/>
      <c r="M3" s="14" t="s">
        <v>340</v>
      </c>
      <c r="N3" s="14" t="s">
        <v>341</v>
      </c>
      <c r="O3" s="14" t="s">
        <v>234</v>
      </c>
      <c r="P3" s="14" t="s">
        <v>342</v>
      </c>
      <c r="Q3" s="14" t="s">
        <v>343</v>
      </c>
      <c r="R3" s="14" t="s">
        <v>344</v>
      </c>
      <c r="S3" s="14" t="s">
        <v>345</v>
      </c>
      <c r="T3" s="14" t="s">
        <v>225</v>
      </c>
      <c r="U3" s="14" t="s">
        <v>346</v>
      </c>
      <c r="V3" s="14"/>
      <c r="W3" s="14"/>
      <c r="X3" s="14"/>
      <c r="Y3" s="31"/>
      <c r="Z3" s="14"/>
      <c r="AA3" s="14">
        <v>0.010000000000000836</v>
      </c>
      <c r="AB3" s="14">
        <v>0.09</v>
      </c>
      <c r="AC3" s="14" t="s">
        <v>232</v>
      </c>
      <c r="AD3" s="14"/>
      <c r="AE3" s="14"/>
      <c r="AF3" s="6"/>
      <c r="AG3" s="76"/>
    </row>
    <row r="4" spans="1:33" s="25" customFormat="1" ht="9">
      <c r="A4" s="77" t="s">
        <v>99</v>
      </c>
      <c r="B4" s="3"/>
      <c r="C4" s="4"/>
      <c r="D4" s="1"/>
      <c r="E4" s="50"/>
      <c r="F4" s="23"/>
      <c r="G4" s="6"/>
      <c r="H4" s="4">
        <v>4</v>
      </c>
      <c r="I4" s="4">
        <v>1</v>
      </c>
      <c r="J4" s="4">
        <v>4</v>
      </c>
      <c r="K4" s="4"/>
      <c r="L4" s="6">
        <v>1</v>
      </c>
      <c r="M4" s="6">
        <v>2</v>
      </c>
      <c r="N4" s="6">
        <v>5</v>
      </c>
      <c r="O4" s="6">
        <v>2</v>
      </c>
      <c r="P4" s="6">
        <v>2</v>
      </c>
      <c r="Q4" s="6">
        <v>3</v>
      </c>
      <c r="R4" s="6">
        <v>2</v>
      </c>
      <c r="S4" s="6">
        <v>2</v>
      </c>
      <c r="T4" s="6">
        <v>3</v>
      </c>
      <c r="U4" s="6">
        <v>2</v>
      </c>
      <c r="V4" s="6"/>
      <c r="W4" s="6">
        <v>1</v>
      </c>
      <c r="X4" s="6">
        <v>1</v>
      </c>
      <c r="Y4" s="6">
        <v>1</v>
      </c>
      <c r="Z4" s="6">
        <v>1</v>
      </c>
      <c r="AA4" s="6">
        <v>3</v>
      </c>
      <c r="AB4" s="4">
        <v>3</v>
      </c>
      <c r="AC4" s="6">
        <v>2</v>
      </c>
      <c r="AD4" s="6">
        <v>1</v>
      </c>
      <c r="AE4" s="6">
        <v>1</v>
      </c>
      <c r="AF4" s="6">
        <v>1</v>
      </c>
      <c r="AG4" s="78">
        <v>1</v>
      </c>
    </row>
    <row r="5" spans="1:33" s="60" customFormat="1" ht="11.25">
      <c r="A5" s="79"/>
      <c r="B5" s="115" t="s">
        <v>332</v>
      </c>
      <c r="C5" s="116"/>
      <c r="D5" s="117"/>
      <c r="E5" s="118" t="s">
        <v>333</v>
      </c>
      <c r="F5" s="119"/>
      <c r="G5" s="119">
        <v>378</v>
      </c>
      <c r="H5" s="119">
        <v>8.67</v>
      </c>
      <c r="I5" s="119">
        <v>11.02</v>
      </c>
      <c r="J5" s="119">
        <v>4.22</v>
      </c>
      <c r="K5" s="119">
        <v>72.85</v>
      </c>
      <c r="L5" s="119">
        <v>8.5</v>
      </c>
      <c r="M5" s="119"/>
      <c r="N5" s="119">
        <v>8</v>
      </c>
      <c r="O5" s="119">
        <v>3.01</v>
      </c>
      <c r="P5" s="119">
        <v>114</v>
      </c>
      <c r="Q5" s="119">
        <v>285</v>
      </c>
      <c r="R5" s="119">
        <v>195</v>
      </c>
      <c r="S5" s="119">
        <v>5</v>
      </c>
      <c r="T5" s="119">
        <v>1.68</v>
      </c>
      <c r="U5" s="119"/>
      <c r="V5" s="168">
        <v>0</v>
      </c>
      <c r="W5" s="119"/>
      <c r="X5" s="119"/>
      <c r="Y5" s="119">
        <v>0</v>
      </c>
      <c r="Z5" s="119">
        <v>0.05</v>
      </c>
      <c r="AA5" s="119">
        <v>0.421</v>
      </c>
      <c r="AB5" s="119">
        <v>0.29</v>
      </c>
      <c r="AC5" s="119">
        <v>4.72</v>
      </c>
      <c r="AD5" s="119">
        <v>0.384</v>
      </c>
      <c r="AE5" s="119">
        <v>85</v>
      </c>
      <c r="AF5" s="119">
        <v>0</v>
      </c>
      <c r="AG5" s="120">
        <v>0</v>
      </c>
    </row>
    <row r="6" spans="1:33" s="60" customFormat="1" ht="33.75">
      <c r="A6" s="80"/>
      <c r="B6" s="136" t="s">
        <v>334</v>
      </c>
      <c r="C6" s="137"/>
      <c r="D6" s="138"/>
      <c r="E6" s="139"/>
      <c r="F6" s="140"/>
      <c r="G6" s="140">
        <f>(G5/G2)</f>
        <v>1.0862068965517242</v>
      </c>
      <c r="H6" s="140">
        <f aca="true" t="shared" si="0" ref="H6:AG6">(H5/H2)*100%</f>
        <v>0.7474137931034482</v>
      </c>
      <c r="I6" s="140">
        <f t="shared" si="0"/>
        <v>1.0110091743119265</v>
      </c>
      <c r="J6" s="140">
        <f t="shared" si="0"/>
        <v>1.0355828220858894</v>
      </c>
      <c r="K6" s="140">
        <f t="shared" si="0"/>
        <v>1.163738019169329</v>
      </c>
      <c r="L6" s="140">
        <f t="shared" si="0"/>
        <v>0.9659090909090908</v>
      </c>
      <c r="M6" s="140">
        <f t="shared" si="0"/>
        <v>0</v>
      </c>
      <c r="N6" s="140">
        <f t="shared" si="0"/>
        <v>0.23054064085687345</v>
      </c>
      <c r="O6" s="140">
        <f t="shared" si="0"/>
        <v>0.31684210526315787</v>
      </c>
      <c r="P6" s="140">
        <f t="shared" si="0"/>
        <v>0.41796516956920254</v>
      </c>
      <c r="Q6" s="140">
        <f t="shared" si="0"/>
        <v>0.9163987138263665</v>
      </c>
      <c r="R6" s="140">
        <f t="shared" si="0"/>
        <v>0.5131578947368421</v>
      </c>
      <c r="S6" s="140">
        <f t="shared" si="0"/>
        <v>0.2702702702702703</v>
      </c>
      <c r="T6" s="140">
        <f t="shared" si="0"/>
        <v>1.1420284600743225</v>
      </c>
      <c r="U6" s="140">
        <f t="shared" si="0"/>
        <v>0</v>
      </c>
      <c r="V6" s="140" t="e">
        <f t="shared" si="0"/>
        <v>#VALUE!</v>
      </c>
      <c r="W6" s="140" t="e">
        <f t="shared" si="0"/>
        <v>#DIV/0!</v>
      </c>
      <c r="X6" s="140" t="e">
        <f t="shared" si="0"/>
        <v>#VALUE!</v>
      </c>
      <c r="Y6" s="140" t="e">
        <f t="shared" si="0"/>
        <v>#DIV/0!</v>
      </c>
      <c r="Z6" s="140">
        <f t="shared" si="0"/>
        <v>1.030674846625767</v>
      </c>
      <c r="AA6" s="140">
        <f t="shared" si="0"/>
        <v>1.4033333333333333</v>
      </c>
      <c r="AB6" s="140">
        <f t="shared" si="0"/>
        <v>2.2307692307692304</v>
      </c>
      <c r="AC6" s="140">
        <f t="shared" si="0"/>
        <v>2.760233918128655</v>
      </c>
      <c r="AD6" s="140">
        <f t="shared" si="0"/>
        <v>0.5287963800904977</v>
      </c>
      <c r="AE6" s="140">
        <f t="shared" si="0"/>
        <v>2.926282051282051</v>
      </c>
      <c r="AF6" s="140" t="e">
        <f t="shared" si="0"/>
        <v>#DIV/0!</v>
      </c>
      <c r="AG6" s="141" t="e">
        <f t="shared" si="0"/>
        <v>#DIV/0!</v>
      </c>
    </row>
    <row r="7" spans="1:33" s="42" customFormat="1" ht="33.75">
      <c r="A7" s="81" t="s">
        <v>106</v>
      </c>
      <c r="B7" s="62" t="s">
        <v>107</v>
      </c>
      <c r="C7" s="63" t="s">
        <v>45</v>
      </c>
      <c r="D7" s="82" t="s">
        <v>184</v>
      </c>
      <c r="E7" s="83" t="s">
        <v>88</v>
      </c>
      <c r="F7" s="66">
        <v>1</v>
      </c>
      <c r="G7" s="67">
        <v>348</v>
      </c>
      <c r="H7" s="68">
        <v>10.1</v>
      </c>
      <c r="I7" s="84">
        <v>10.5</v>
      </c>
      <c r="J7" s="68">
        <v>3.5</v>
      </c>
      <c r="K7" s="68">
        <v>63.6</v>
      </c>
      <c r="L7" s="84">
        <v>9.9</v>
      </c>
      <c r="M7" s="85">
        <v>2.4</v>
      </c>
      <c r="N7" s="86">
        <v>24</v>
      </c>
      <c r="O7" s="84">
        <v>3.4</v>
      </c>
      <c r="P7" s="86">
        <v>311</v>
      </c>
      <c r="Q7" s="67">
        <v>296.67</v>
      </c>
      <c r="R7" s="67">
        <v>387.46</v>
      </c>
      <c r="S7" s="87">
        <v>13.666666666666666</v>
      </c>
      <c r="T7" s="71">
        <v>1.97</v>
      </c>
      <c r="U7" s="71">
        <v>0.26</v>
      </c>
      <c r="V7" s="88"/>
      <c r="W7" s="87">
        <v>0</v>
      </c>
      <c r="X7" s="67"/>
      <c r="Y7" s="87">
        <v>0</v>
      </c>
      <c r="Z7" s="89">
        <v>1.1</v>
      </c>
      <c r="AA7" s="89">
        <v>0.3580708866203433</v>
      </c>
      <c r="AB7" s="90">
        <v>0.16474623025024734</v>
      </c>
      <c r="AC7" s="85">
        <v>3.3285462644032804</v>
      </c>
      <c r="AD7" s="89">
        <v>0.25216259578812733</v>
      </c>
      <c r="AE7" s="87">
        <v>29.539978094194964</v>
      </c>
      <c r="AF7" s="87">
        <v>0</v>
      </c>
      <c r="AG7" s="91">
        <v>0</v>
      </c>
    </row>
    <row r="8" spans="1:33" s="25" customFormat="1" ht="9">
      <c r="A8" s="77" t="s">
        <v>99</v>
      </c>
      <c r="B8" s="3"/>
      <c r="C8" s="4"/>
      <c r="D8" s="1"/>
      <c r="E8" s="2"/>
      <c r="F8" s="26"/>
      <c r="G8" s="6"/>
      <c r="H8" s="4">
        <v>1</v>
      </c>
      <c r="I8" s="4">
        <v>1</v>
      </c>
      <c r="J8" s="4">
        <v>1</v>
      </c>
      <c r="K8" s="4"/>
      <c r="L8" s="4">
        <v>1</v>
      </c>
      <c r="M8" s="6">
        <v>1</v>
      </c>
      <c r="N8" s="4">
        <v>1</v>
      </c>
      <c r="O8" s="4">
        <v>1</v>
      </c>
      <c r="P8" s="4">
        <v>1</v>
      </c>
      <c r="Q8" s="6">
        <v>1</v>
      </c>
      <c r="R8" s="6">
        <v>1</v>
      </c>
      <c r="S8" s="6">
        <v>1</v>
      </c>
      <c r="T8" s="6">
        <v>1</v>
      </c>
      <c r="U8" s="6">
        <v>1</v>
      </c>
      <c r="V8" s="6"/>
      <c r="W8" s="6">
        <v>1</v>
      </c>
      <c r="X8" s="6"/>
      <c r="Y8" s="6">
        <v>1</v>
      </c>
      <c r="Z8" s="6">
        <v>1</v>
      </c>
      <c r="AA8" s="6">
        <v>1</v>
      </c>
      <c r="AB8" s="4">
        <v>1</v>
      </c>
      <c r="AC8" s="6">
        <v>1</v>
      </c>
      <c r="AD8" s="6">
        <v>1</v>
      </c>
      <c r="AE8" s="6">
        <v>1</v>
      </c>
      <c r="AF8" s="6"/>
      <c r="AG8" s="78"/>
    </row>
    <row r="9" spans="1:33" s="60" customFormat="1" ht="11.25">
      <c r="A9" s="79"/>
      <c r="B9" s="115" t="s">
        <v>335</v>
      </c>
      <c r="C9" s="116"/>
      <c r="D9" s="121"/>
      <c r="E9" s="121" t="s">
        <v>333</v>
      </c>
      <c r="F9" s="119"/>
      <c r="G9" s="119">
        <v>329</v>
      </c>
      <c r="H9" s="119">
        <v>12.4</v>
      </c>
      <c r="I9" s="119">
        <v>10.62</v>
      </c>
      <c r="J9" s="119">
        <v>3.46</v>
      </c>
      <c r="K9" s="119">
        <v>72.09</v>
      </c>
      <c r="L9" s="119">
        <v>6.7</v>
      </c>
      <c r="M9" s="119"/>
      <c r="N9" s="119">
        <v>13</v>
      </c>
      <c r="O9" s="119">
        <v>3.36</v>
      </c>
      <c r="P9" s="119">
        <v>165</v>
      </c>
      <c r="Q9" s="119">
        <v>289</v>
      </c>
      <c r="R9" s="119">
        <v>363</v>
      </c>
      <c r="S9" s="119">
        <v>2</v>
      </c>
      <c r="T9" s="119">
        <v>1.67</v>
      </c>
      <c r="U9" s="119"/>
      <c r="V9" s="168">
        <v>0</v>
      </c>
      <c r="W9" s="119"/>
      <c r="X9" s="119"/>
      <c r="Y9" s="119">
        <v>0</v>
      </c>
      <c r="Z9" s="119">
        <v>0.5</v>
      </c>
      <c r="AA9" s="119">
        <v>0.332</v>
      </c>
      <c r="AB9" s="119">
        <v>0.096</v>
      </c>
      <c r="AC9" s="119">
        <v>3.688</v>
      </c>
      <c r="AD9" s="119">
        <v>0.443</v>
      </c>
      <c r="AE9" s="119">
        <v>20</v>
      </c>
      <c r="AF9" s="119">
        <v>0</v>
      </c>
      <c r="AG9" s="120">
        <v>0</v>
      </c>
    </row>
    <row r="10" spans="1:33" s="60" customFormat="1" ht="33.75">
      <c r="A10" s="80"/>
      <c r="B10" s="136" t="s">
        <v>334</v>
      </c>
      <c r="C10" s="137"/>
      <c r="D10" s="151"/>
      <c r="E10" s="152"/>
      <c r="F10" s="140"/>
      <c r="G10" s="140">
        <f>G9/G7</f>
        <v>0.9454022988505747</v>
      </c>
      <c r="H10" s="140">
        <f aca="true" t="shared" si="1" ref="H10:AG10">H9/H7</f>
        <v>1.2277227722772277</v>
      </c>
      <c r="I10" s="140">
        <f t="shared" si="1"/>
        <v>1.0114285714285713</v>
      </c>
      <c r="J10" s="140">
        <f t="shared" si="1"/>
        <v>0.9885714285714285</v>
      </c>
      <c r="K10" s="140">
        <f t="shared" si="1"/>
        <v>1.133490566037736</v>
      </c>
      <c r="L10" s="140">
        <f t="shared" si="1"/>
        <v>0.6767676767676768</v>
      </c>
      <c r="M10" s="140">
        <f t="shared" si="1"/>
        <v>0</v>
      </c>
      <c r="N10" s="140">
        <f t="shared" si="1"/>
        <v>0.5416666666666666</v>
      </c>
      <c r="O10" s="140">
        <f t="shared" si="1"/>
        <v>0.9882352941176471</v>
      </c>
      <c r="P10" s="140">
        <f t="shared" si="1"/>
        <v>0.5305466237942122</v>
      </c>
      <c r="Q10" s="140">
        <f t="shared" si="1"/>
        <v>0.9741463579060909</v>
      </c>
      <c r="R10" s="140">
        <f t="shared" si="1"/>
        <v>0.93687090280287</v>
      </c>
      <c r="S10" s="140">
        <f t="shared" si="1"/>
        <v>0.14634146341463417</v>
      </c>
      <c r="T10" s="140">
        <f t="shared" si="1"/>
        <v>0.8477157360406091</v>
      </c>
      <c r="U10" s="140">
        <f t="shared" si="1"/>
        <v>0</v>
      </c>
      <c r="V10" s="140" t="e">
        <f t="shared" si="1"/>
        <v>#DIV/0!</v>
      </c>
      <c r="W10" s="140" t="e">
        <f t="shared" si="1"/>
        <v>#DIV/0!</v>
      </c>
      <c r="X10" s="140" t="e">
        <f t="shared" si="1"/>
        <v>#DIV/0!</v>
      </c>
      <c r="Y10" s="140" t="e">
        <f t="shared" si="1"/>
        <v>#DIV/0!</v>
      </c>
      <c r="Z10" s="140">
        <f t="shared" si="1"/>
        <v>0.45454545454545453</v>
      </c>
      <c r="AA10" s="140">
        <f t="shared" si="1"/>
        <v>0.9271907111286994</v>
      </c>
      <c r="AB10" s="140">
        <f t="shared" si="1"/>
        <v>0.5827143956749558</v>
      </c>
      <c r="AC10" s="140">
        <f t="shared" si="1"/>
        <v>1.1079912090875386</v>
      </c>
      <c r="AD10" s="140">
        <f t="shared" si="1"/>
        <v>1.7568029810901</v>
      </c>
      <c r="AE10" s="140">
        <f t="shared" si="1"/>
        <v>0.6770485724879495</v>
      </c>
      <c r="AF10" s="140" t="e">
        <f t="shared" si="1"/>
        <v>#DIV/0!</v>
      </c>
      <c r="AG10" s="141" t="e">
        <f t="shared" si="1"/>
        <v>#DIV/0!</v>
      </c>
    </row>
    <row r="11" spans="1:33" s="42" customFormat="1" ht="33.75">
      <c r="A11" s="92" t="s">
        <v>201</v>
      </c>
      <c r="B11" s="93" t="s">
        <v>90</v>
      </c>
      <c r="C11" s="94" t="s">
        <v>174</v>
      </c>
      <c r="D11" s="95" t="s">
        <v>262</v>
      </c>
      <c r="E11" s="96" t="s">
        <v>87</v>
      </c>
      <c r="F11" s="97">
        <v>1</v>
      </c>
      <c r="G11" s="98">
        <v>348</v>
      </c>
      <c r="H11" s="99">
        <v>11.099999904632568</v>
      </c>
      <c r="I11" s="99">
        <v>7.033546666666666</v>
      </c>
      <c r="J11" s="100" t="s">
        <v>64</v>
      </c>
      <c r="K11" s="99">
        <v>69.3</v>
      </c>
      <c r="L11" s="100" t="s">
        <v>255</v>
      </c>
      <c r="M11" s="100">
        <v>2.1</v>
      </c>
      <c r="N11" s="101">
        <v>40</v>
      </c>
      <c r="O11" s="102">
        <v>8.5</v>
      </c>
      <c r="P11" s="101">
        <v>430</v>
      </c>
      <c r="Q11" s="98">
        <v>191</v>
      </c>
      <c r="R11" s="98">
        <v>336.9676707308882</v>
      </c>
      <c r="S11" s="98">
        <v>7.433110383769592</v>
      </c>
      <c r="T11" s="103">
        <v>1.5</v>
      </c>
      <c r="U11" s="103">
        <v>0.44</v>
      </c>
      <c r="V11" s="98">
        <v>0</v>
      </c>
      <c r="W11" s="98">
        <v>0</v>
      </c>
      <c r="X11" s="98">
        <v>0</v>
      </c>
      <c r="Y11" s="98">
        <v>0</v>
      </c>
      <c r="Z11" s="103">
        <v>0.0486856517499274</v>
      </c>
      <c r="AA11" s="103">
        <v>0.253333331545194</v>
      </c>
      <c r="AB11" s="104">
        <v>0.10000000049670538</v>
      </c>
      <c r="AC11" s="100">
        <v>1.699999992052714</v>
      </c>
      <c r="AD11" s="103">
        <v>0.730284776248911</v>
      </c>
      <c r="AE11" s="98">
        <v>29.21139104995644</v>
      </c>
      <c r="AF11" s="98">
        <v>0</v>
      </c>
      <c r="AG11" s="105">
        <v>0</v>
      </c>
    </row>
    <row r="12" spans="1:33" s="25" customFormat="1" ht="9">
      <c r="A12" s="25" t="s">
        <v>271</v>
      </c>
      <c r="B12" s="9"/>
      <c r="C12" s="10"/>
      <c r="D12" s="22"/>
      <c r="E12" s="50"/>
      <c r="F12" s="23"/>
      <c r="G12" s="6"/>
      <c r="H12" s="31" t="s">
        <v>76</v>
      </c>
      <c r="I12" s="32">
        <v>0.5180864813265599</v>
      </c>
      <c r="J12" s="32">
        <v>0.23094010767584527</v>
      </c>
      <c r="K12" s="32"/>
      <c r="L12" s="32"/>
      <c r="M12" s="31"/>
      <c r="N12" s="4">
        <v>1.7320508075688772</v>
      </c>
      <c r="O12" s="32"/>
      <c r="P12" s="4"/>
      <c r="Q12" s="6"/>
      <c r="R12" s="6"/>
      <c r="S12" s="6"/>
      <c r="T12" s="24"/>
      <c r="U12" s="24"/>
      <c r="V12" s="6"/>
      <c r="W12" s="6"/>
      <c r="X12" s="6"/>
      <c r="Y12" s="31"/>
      <c r="Z12" s="24"/>
      <c r="AA12" s="24">
        <v>0.02309401231615908</v>
      </c>
      <c r="AB12" s="16">
        <v>0</v>
      </c>
      <c r="AC12" s="31">
        <v>0.34641015463122415</v>
      </c>
      <c r="AD12" s="24"/>
      <c r="AE12" s="6"/>
      <c r="AF12" s="6"/>
      <c r="AG12" s="6">
        <v>0</v>
      </c>
    </row>
    <row r="13" spans="1:33" s="25" customFormat="1" ht="9">
      <c r="A13" s="27" t="s">
        <v>99</v>
      </c>
      <c r="B13" s="3"/>
      <c r="C13" s="4"/>
      <c r="D13" s="1"/>
      <c r="E13" s="2"/>
      <c r="F13" s="26"/>
      <c r="G13" s="6"/>
      <c r="H13" s="4">
        <v>2</v>
      </c>
      <c r="I13" s="4">
        <v>3</v>
      </c>
      <c r="J13" s="4">
        <v>3</v>
      </c>
      <c r="K13" s="4"/>
      <c r="L13" s="4">
        <v>1</v>
      </c>
      <c r="M13" s="6">
        <v>1</v>
      </c>
      <c r="N13" s="4">
        <v>3</v>
      </c>
      <c r="O13" s="4">
        <v>1</v>
      </c>
      <c r="P13" s="4">
        <v>1</v>
      </c>
      <c r="Q13" s="6">
        <v>1</v>
      </c>
      <c r="R13" s="6">
        <v>1</v>
      </c>
      <c r="S13" s="6">
        <v>1</v>
      </c>
      <c r="T13" s="6">
        <v>1</v>
      </c>
      <c r="U13" s="6">
        <v>1</v>
      </c>
      <c r="V13" s="6"/>
      <c r="W13" s="6">
        <v>1</v>
      </c>
      <c r="X13" s="6">
        <v>1</v>
      </c>
      <c r="Y13" s="6">
        <v>1</v>
      </c>
      <c r="Z13" s="6">
        <v>1</v>
      </c>
      <c r="AA13" s="6">
        <v>3</v>
      </c>
      <c r="AB13" s="4">
        <v>3</v>
      </c>
      <c r="AC13" s="6">
        <v>3</v>
      </c>
      <c r="AD13" s="6">
        <v>1</v>
      </c>
      <c r="AE13" s="6">
        <v>1</v>
      </c>
      <c r="AF13" s="6">
        <v>1</v>
      </c>
      <c r="AG13" s="6">
        <v>1</v>
      </c>
    </row>
    <row r="14" spans="1:33" s="42" customFormat="1" ht="45">
      <c r="A14" s="81" t="s">
        <v>125</v>
      </c>
      <c r="B14" s="62" t="s">
        <v>250</v>
      </c>
      <c r="C14" s="63" t="s">
        <v>251</v>
      </c>
      <c r="D14" s="82" t="s">
        <v>177</v>
      </c>
      <c r="E14" s="83" t="s">
        <v>221</v>
      </c>
      <c r="F14" s="66">
        <v>1</v>
      </c>
      <c r="G14" s="67">
        <v>578</v>
      </c>
      <c r="H14" s="68">
        <v>6.277777777777777</v>
      </c>
      <c r="I14" s="68">
        <v>22.399537777777777</v>
      </c>
      <c r="J14" s="68">
        <v>45.870999999999995</v>
      </c>
      <c r="K14" s="68">
        <v>14.575017777777774</v>
      </c>
      <c r="L14" s="68">
        <v>8.54</v>
      </c>
      <c r="M14" s="69">
        <v>2.3366666666666664</v>
      </c>
      <c r="N14" s="106">
        <v>46.67767272727272</v>
      </c>
      <c r="O14" s="70">
        <v>3.9</v>
      </c>
      <c r="P14" s="106">
        <v>190.91333333333333</v>
      </c>
      <c r="Q14" s="67">
        <v>358.72375</v>
      </c>
      <c r="R14" s="67">
        <v>727.4866666666667</v>
      </c>
      <c r="S14" s="67">
        <v>6</v>
      </c>
      <c r="T14" s="69">
        <v>2.52</v>
      </c>
      <c r="U14" s="71">
        <v>0.86</v>
      </c>
      <c r="V14" s="67">
        <v>0</v>
      </c>
      <c r="W14" s="67">
        <v>0</v>
      </c>
      <c r="X14" s="67">
        <v>0</v>
      </c>
      <c r="Y14" s="67">
        <v>0</v>
      </c>
      <c r="Z14" s="71">
        <v>10.9</v>
      </c>
      <c r="AA14" s="71">
        <v>0.8740000042915345</v>
      </c>
      <c r="AB14" s="73">
        <v>0.1360000001192093</v>
      </c>
      <c r="AC14" s="69">
        <v>15.46</v>
      </c>
      <c r="AD14" s="71">
        <v>0.59</v>
      </c>
      <c r="AE14" s="67">
        <v>110</v>
      </c>
      <c r="AF14" s="67">
        <v>0</v>
      </c>
      <c r="AG14" s="74">
        <v>0</v>
      </c>
    </row>
    <row r="15" spans="1:33" s="25" customFormat="1" ht="9">
      <c r="A15" s="107" t="s">
        <v>271</v>
      </c>
      <c r="B15" s="9"/>
      <c r="C15" s="10"/>
      <c r="D15" s="22"/>
      <c r="E15" s="50"/>
      <c r="F15" s="23"/>
      <c r="G15" s="6"/>
      <c r="H15" s="32">
        <v>1.6604049037642745</v>
      </c>
      <c r="I15" s="32">
        <v>1.6358025928712776</v>
      </c>
      <c r="J15" s="32">
        <v>3.0025191275179424</v>
      </c>
      <c r="K15" s="32"/>
      <c r="L15" s="14" t="s">
        <v>47</v>
      </c>
      <c r="M15" s="31">
        <v>0.13808210118138342</v>
      </c>
      <c r="N15" s="4">
        <v>17.061010602487244</v>
      </c>
      <c r="O15" s="32">
        <v>1.3986312758061095</v>
      </c>
      <c r="P15" s="4">
        <v>5.266738396135652</v>
      </c>
      <c r="Q15" s="6">
        <v>53.360110285145176</v>
      </c>
      <c r="R15" s="6">
        <v>57.52990990200858</v>
      </c>
      <c r="S15" s="6"/>
      <c r="T15" s="31">
        <v>1.17</v>
      </c>
      <c r="U15" s="24">
        <v>0.38</v>
      </c>
      <c r="V15" s="6"/>
      <c r="W15" s="6"/>
      <c r="X15" s="14"/>
      <c r="Y15" s="6"/>
      <c r="Z15" s="24"/>
      <c r="AA15" s="24">
        <v>0.1822909737172356</v>
      </c>
      <c r="AB15" s="16">
        <v>0.008944271976639308</v>
      </c>
      <c r="AC15" s="31">
        <v>0.08944271910020513</v>
      </c>
      <c r="AD15" s="24"/>
      <c r="AE15" s="6"/>
      <c r="AF15" s="14" t="s">
        <v>42</v>
      </c>
      <c r="AG15" s="78">
        <v>0</v>
      </c>
    </row>
    <row r="16" spans="1:33" s="25" customFormat="1" ht="9">
      <c r="A16" s="77" t="s">
        <v>99</v>
      </c>
      <c r="B16" s="3"/>
      <c r="C16" s="4"/>
      <c r="D16" s="1"/>
      <c r="E16" s="2"/>
      <c r="F16" s="26"/>
      <c r="G16" s="6"/>
      <c r="H16" s="4">
        <v>9</v>
      </c>
      <c r="I16" s="4">
        <v>9</v>
      </c>
      <c r="J16" s="4">
        <v>10</v>
      </c>
      <c r="K16" s="4"/>
      <c r="L16" s="4">
        <v>2</v>
      </c>
      <c r="M16" s="6">
        <v>6</v>
      </c>
      <c r="N16" s="4">
        <v>11</v>
      </c>
      <c r="O16" s="4">
        <v>9</v>
      </c>
      <c r="P16" s="4">
        <v>3</v>
      </c>
      <c r="Q16" s="6">
        <v>8</v>
      </c>
      <c r="R16" s="6">
        <v>3</v>
      </c>
      <c r="S16" s="6">
        <v>1</v>
      </c>
      <c r="T16" s="6">
        <v>3</v>
      </c>
      <c r="U16" s="6">
        <v>3</v>
      </c>
      <c r="V16" s="6"/>
      <c r="W16" s="6">
        <v>1</v>
      </c>
      <c r="X16" s="6">
        <v>1</v>
      </c>
      <c r="Y16" s="6">
        <v>1</v>
      </c>
      <c r="Z16" s="6">
        <v>1</v>
      </c>
      <c r="AA16" s="6">
        <v>5</v>
      </c>
      <c r="AB16" s="4">
        <v>5</v>
      </c>
      <c r="AC16" s="6">
        <v>5</v>
      </c>
      <c r="AD16" s="6">
        <v>1</v>
      </c>
      <c r="AE16" s="6">
        <v>1</v>
      </c>
      <c r="AF16" s="6">
        <v>2</v>
      </c>
      <c r="AG16" s="78">
        <v>3</v>
      </c>
    </row>
    <row r="17" spans="1:33" s="60" customFormat="1" ht="22.5">
      <c r="A17" s="79"/>
      <c r="B17" s="115" t="s">
        <v>336</v>
      </c>
      <c r="C17" s="116"/>
      <c r="D17" s="121"/>
      <c r="E17" s="122" t="s">
        <v>333</v>
      </c>
      <c r="F17" s="119"/>
      <c r="G17" s="119">
        <v>567</v>
      </c>
      <c r="H17" s="119">
        <v>6.5</v>
      </c>
      <c r="I17" s="119">
        <v>25.8</v>
      </c>
      <c r="J17" s="119">
        <v>49.24</v>
      </c>
      <c r="K17" s="119">
        <v>16.13</v>
      </c>
      <c r="L17" s="119">
        <v>8.5</v>
      </c>
      <c r="M17" s="119"/>
      <c r="N17" s="116">
        <v>92</v>
      </c>
      <c r="O17" s="119">
        <v>4.58</v>
      </c>
      <c r="P17" s="116">
        <v>168</v>
      </c>
      <c r="Q17" s="123">
        <v>376</v>
      </c>
      <c r="R17" s="123">
        <v>705</v>
      </c>
      <c r="S17" s="123">
        <v>18</v>
      </c>
      <c r="T17" s="124">
        <v>3.27</v>
      </c>
      <c r="U17" s="119"/>
      <c r="V17" s="123">
        <v>0</v>
      </c>
      <c r="W17" s="119"/>
      <c r="X17" s="119"/>
      <c r="Y17" s="123">
        <v>0</v>
      </c>
      <c r="Z17" s="119">
        <v>8.33</v>
      </c>
      <c r="AA17" s="119">
        <v>0.64</v>
      </c>
      <c r="AB17" s="119">
        <v>0.135</v>
      </c>
      <c r="AC17" s="119">
        <v>12.066</v>
      </c>
      <c r="AD17" s="119">
        <v>0.348</v>
      </c>
      <c r="AE17" s="123">
        <v>240</v>
      </c>
      <c r="AF17" s="123">
        <v>0</v>
      </c>
      <c r="AG17" s="125">
        <v>0</v>
      </c>
    </row>
    <row r="18" spans="1:33" s="60" customFormat="1" ht="33.75">
      <c r="A18" s="79"/>
      <c r="B18" s="153" t="s">
        <v>334</v>
      </c>
      <c r="C18" s="154"/>
      <c r="D18" s="155"/>
      <c r="E18" s="156"/>
      <c r="F18" s="157"/>
      <c r="G18" s="157">
        <f>G17/G14</f>
        <v>0.9809688581314879</v>
      </c>
      <c r="H18" s="157">
        <f aca="true" t="shared" si="2" ref="H18:O18">H17/H14</f>
        <v>1.0353982300884956</v>
      </c>
      <c r="I18" s="157">
        <f t="shared" si="2"/>
        <v>1.1518094817829576</v>
      </c>
      <c r="J18" s="157">
        <f t="shared" si="2"/>
        <v>1.0734450960301718</v>
      </c>
      <c r="K18" s="157">
        <f t="shared" si="2"/>
        <v>1.1066881870012588</v>
      </c>
      <c r="L18" s="157">
        <f t="shared" si="2"/>
        <v>0.9953161592505856</v>
      </c>
      <c r="M18" s="157">
        <f t="shared" si="2"/>
        <v>0</v>
      </c>
      <c r="N18" s="157">
        <f t="shared" si="2"/>
        <v>1.970963731151199</v>
      </c>
      <c r="O18" s="157">
        <f t="shared" si="2"/>
        <v>1.1743589743589744</v>
      </c>
      <c r="P18" s="157">
        <f aca="true" t="shared" si="3" ref="P18:AG18">P17/P14</f>
        <v>0.8799804448790027</v>
      </c>
      <c r="Q18" s="157">
        <f t="shared" si="3"/>
        <v>1.0481603183508201</v>
      </c>
      <c r="R18" s="157">
        <f t="shared" si="3"/>
        <v>0.9690899260467546</v>
      </c>
      <c r="S18" s="157">
        <f t="shared" si="3"/>
        <v>3</v>
      </c>
      <c r="T18" s="157">
        <f t="shared" si="3"/>
        <v>1.2976190476190477</v>
      </c>
      <c r="U18" s="157">
        <f t="shared" si="3"/>
        <v>0</v>
      </c>
      <c r="V18" s="157" t="e">
        <f t="shared" si="3"/>
        <v>#DIV/0!</v>
      </c>
      <c r="W18" s="157" t="e">
        <f t="shared" si="3"/>
        <v>#DIV/0!</v>
      </c>
      <c r="X18" s="157" t="e">
        <f t="shared" si="3"/>
        <v>#DIV/0!</v>
      </c>
      <c r="Y18" s="157" t="e">
        <f t="shared" si="3"/>
        <v>#DIV/0!</v>
      </c>
      <c r="Z18" s="157">
        <f t="shared" si="3"/>
        <v>0.7642201834862385</v>
      </c>
      <c r="AA18" s="157">
        <f t="shared" si="3"/>
        <v>0.7322654426286701</v>
      </c>
      <c r="AB18" s="157">
        <f t="shared" si="3"/>
        <v>0.9926470579534357</v>
      </c>
      <c r="AC18" s="157">
        <f t="shared" si="3"/>
        <v>0.7804657179818888</v>
      </c>
      <c r="AD18" s="157">
        <f t="shared" si="3"/>
        <v>0.5898305084745763</v>
      </c>
      <c r="AE18" s="157">
        <f t="shared" si="3"/>
        <v>2.1818181818181817</v>
      </c>
      <c r="AF18" s="157" t="e">
        <f t="shared" si="3"/>
        <v>#DIV/0!</v>
      </c>
      <c r="AG18" s="158" t="e">
        <f t="shared" si="3"/>
        <v>#DIV/0!</v>
      </c>
    </row>
    <row r="19" spans="1:33" s="60" customFormat="1" ht="22.5">
      <c r="A19" s="79"/>
      <c r="B19" s="115" t="s">
        <v>337</v>
      </c>
      <c r="C19" s="116"/>
      <c r="D19" s="121"/>
      <c r="E19" s="122" t="s">
        <v>333</v>
      </c>
      <c r="F19" s="119"/>
      <c r="G19" s="119">
        <v>570</v>
      </c>
      <c r="H19" s="119">
        <v>6.39</v>
      </c>
      <c r="I19" s="119">
        <v>26.15</v>
      </c>
      <c r="J19" s="119">
        <v>49.6</v>
      </c>
      <c r="K19" s="119">
        <v>15.83</v>
      </c>
      <c r="L19" s="119">
        <v>9.5</v>
      </c>
      <c r="M19" s="119"/>
      <c r="N19" s="116">
        <v>106</v>
      </c>
      <c r="O19" s="168">
        <v>3.91</v>
      </c>
      <c r="P19" s="116">
        <v>188</v>
      </c>
      <c r="Q19" s="123">
        <v>388</v>
      </c>
      <c r="R19" s="123">
        <v>744</v>
      </c>
      <c r="S19" s="123">
        <v>22</v>
      </c>
      <c r="T19" s="124">
        <v>2.12</v>
      </c>
      <c r="U19" s="119"/>
      <c r="V19" s="123">
        <v>0</v>
      </c>
      <c r="W19" s="119"/>
      <c r="X19" s="119"/>
      <c r="Y19" s="123">
        <v>0</v>
      </c>
      <c r="Z19" s="119"/>
      <c r="AA19" s="119">
        <v>0.675</v>
      </c>
      <c r="AB19" s="119">
        <v>0.135</v>
      </c>
      <c r="AC19" s="119">
        <v>15.925</v>
      </c>
      <c r="AD19" s="119">
        <v>0.348</v>
      </c>
      <c r="AE19" s="123">
        <v>240</v>
      </c>
      <c r="AF19" s="119">
        <v>0</v>
      </c>
      <c r="AG19" s="125">
        <v>0</v>
      </c>
    </row>
    <row r="20" spans="1:33" s="60" customFormat="1" ht="33.75">
      <c r="A20" s="79"/>
      <c r="B20" s="153" t="s">
        <v>334</v>
      </c>
      <c r="C20" s="154"/>
      <c r="D20" s="155"/>
      <c r="E20" s="156"/>
      <c r="F20" s="157"/>
      <c r="G20" s="157">
        <f>G19/G14</f>
        <v>0.986159169550173</v>
      </c>
      <c r="H20" s="157">
        <f aca="true" t="shared" si="4" ref="H20:AG20">H19/H14</f>
        <v>1.0178761061946904</v>
      </c>
      <c r="I20" s="157">
        <f t="shared" si="4"/>
        <v>1.1674348042102456</v>
      </c>
      <c r="J20" s="157">
        <f t="shared" si="4"/>
        <v>1.0812931917769397</v>
      </c>
      <c r="K20" s="157">
        <f t="shared" si="4"/>
        <v>1.0861050217129526</v>
      </c>
      <c r="L20" s="157">
        <f t="shared" si="4"/>
        <v>1.1124121779859486</v>
      </c>
      <c r="M20" s="157">
        <f t="shared" si="4"/>
        <v>0</v>
      </c>
      <c r="N20" s="157">
        <f t="shared" si="4"/>
        <v>2.2708929945872507</v>
      </c>
      <c r="O20" s="157">
        <f t="shared" si="4"/>
        <v>1.0025641025641026</v>
      </c>
      <c r="P20" s="157">
        <f t="shared" si="4"/>
        <v>0.9847400216503126</v>
      </c>
      <c r="Q20" s="157">
        <f t="shared" si="4"/>
        <v>1.0816122434045696</v>
      </c>
      <c r="R20" s="157">
        <f t="shared" si="4"/>
        <v>1.0226991559982772</v>
      </c>
      <c r="S20" s="157">
        <f t="shared" si="4"/>
        <v>3.6666666666666665</v>
      </c>
      <c r="T20" s="157">
        <f t="shared" si="4"/>
        <v>0.8412698412698413</v>
      </c>
      <c r="U20" s="157">
        <f t="shared" si="4"/>
        <v>0</v>
      </c>
      <c r="V20" s="157" t="e">
        <f t="shared" si="4"/>
        <v>#DIV/0!</v>
      </c>
      <c r="W20" s="157" t="e">
        <f t="shared" si="4"/>
        <v>#DIV/0!</v>
      </c>
      <c r="X20" s="157" t="e">
        <f t="shared" si="4"/>
        <v>#DIV/0!</v>
      </c>
      <c r="Y20" s="157" t="e">
        <f t="shared" si="4"/>
        <v>#DIV/0!</v>
      </c>
      <c r="Z20" s="157">
        <f t="shared" si="4"/>
        <v>0</v>
      </c>
      <c r="AA20" s="157">
        <f t="shared" si="4"/>
        <v>0.7723112090224254</v>
      </c>
      <c r="AB20" s="157">
        <f t="shared" si="4"/>
        <v>0.9926470579534357</v>
      </c>
      <c r="AC20" s="157">
        <f t="shared" si="4"/>
        <v>1.030077619663648</v>
      </c>
      <c r="AD20" s="157">
        <f t="shared" si="4"/>
        <v>0.5898305084745763</v>
      </c>
      <c r="AE20" s="157">
        <f t="shared" si="4"/>
        <v>2.1818181818181817</v>
      </c>
      <c r="AF20" s="157" t="e">
        <f t="shared" si="4"/>
        <v>#DIV/0!</v>
      </c>
      <c r="AG20" s="158" t="e">
        <f t="shared" si="4"/>
        <v>#DIV/0!</v>
      </c>
    </row>
    <row r="21" spans="1:33" s="60" customFormat="1" ht="22.5">
      <c r="A21" s="79"/>
      <c r="B21" s="115" t="s">
        <v>338</v>
      </c>
      <c r="C21" s="116"/>
      <c r="D21" s="121"/>
      <c r="E21" s="122" t="s">
        <v>333</v>
      </c>
      <c r="F21" s="119"/>
      <c r="G21" s="119">
        <v>570</v>
      </c>
      <c r="H21" s="119">
        <v>4.26</v>
      </c>
      <c r="I21" s="119">
        <v>25.09</v>
      </c>
      <c r="J21" s="119">
        <v>47.58</v>
      </c>
      <c r="K21" s="119">
        <v>20.91</v>
      </c>
      <c r="L21" s="119">
        <v>8.7</v>
      </c>
      <c r="M21" s="119"/>
      <c r="N21" s="116">
        <v>62</v>
      </c>
      <c r="O21" s="119">
        <v>2.09</v>
      </c>
      <c r="P21" s="116">
        <v>184</v>
      </c>
      <c r="Q21" s="123">
        <v>336</v>
      </c>
      <c r="R21" s="123">
        <v>332</v>
      </c>
      <c r="S21" s="123">
        <v>1</v>
      </c>
      <c r="T21" s="124">
        <v>3.34</v>
      </c>
      <c r="U21" s="119"/>
      <c r="V21" s="123">
        <v>0</v>
      </c>
      <c r="W21" s="119"/>
      <c r="X21" s="119"/>
      <c r="Y21" s="123">
        <v>0</v>
      </c>
      <c r="Z21" s="119"/>
      <c r="AA21" s="119">
        <v>0.639</v>
      </c>
      <c r="AB21" s="119">
        <v>0.3</v>
      </c>
      <c r="AC21" s="119">
        <v>12.875</v>
      </c>
      <c r="AD21" s="119">
        <v>0.34</v>
      </c>
      <c r="AE21" s="123">
        <v>246</v>
      </c>
      <c r="AF21" s="119">
        <v>0</v>
      </c>
      <c r="AG21" s="125">
        <v>0</v>
      </c>
    </row>
    <row r="22" spans="1:33" s="60" customFormat="1" ht="33.75">
      <c r="A22" s="79"/>
      <c r="B22" s="153" t="s">
        <v>334</v>
      </c>
      <c r="C22" s="154"/>
      <c r="D22" s="155"/>
      <c r="E22" s="156"/>
      <c r="F22" s="157"/>
      <c r="G22" s="157">
        <f>G21/G14</f>
        <v>0.986159169550173</v>
      </c>
      <c r="H22" s="157">
        <f aca="true" t="shared" si="5" ref="H22:AG22">H21/H14</f>
        <v>0.6785840707964602</v>
      </c>
      <c r="I22" s="157">
        <f t="shared" si="5"/>
        <v>1.1201123991447444</v>
      </c>
      <c r="J22" s="157">
        <f t="shared" si="5"/>
        <v>1.0372566545311854</v>
      </c>
      <c r="K22" s="157">
        <f t="shared" si="5"/>
        <v>1.4346466205949362</v>
      </c>
      <c r="L22" s="157">
        <f t="shared" si="5"/>
        <v>1.018735362997658</v>
      </c>
      <c r="M22" s="157">
        <f t="shared" si="5"/>
        <v>0</v>
      </c>
      <c r="N22" s="157">
        <f t="shared" si="5"/>
        <v>1.3282581666453732</v>
      </c>
      <c r="O22" s="157">
        <f t="shared" si="5"/>
        <v>0.5358974358974359</v>
      </c>
      <c r="P22" s="157">
        <f t="shared" si="5"/>
        <v>0.9637881062960506</v>
      </c>
      <c r="Q22" s="157">
        <f t="shared" si="5"/>
        <v>0.9366539015049882</v>
      </c>
      <c r="R22" s="157">
        <f t="shared" si="5"/>
        <v>0.45636575240783334</v>
      </c>
      <c r="S22" s="157">
        <f t="shared" si="5"/>
        <v>0.16666666666666666</v>
      </c>
      <c r="T22" s="157">
        <f t="shared" si="5"/>
        <v>1.3253968253968254</v>
      </c>
      <c r="U22" s="157">
        <f t="shared" si="5"/>
        <v>0</v>
      </c>
      <c r="V22" s="157" t="e">
        <f t="shared" si="5"/>
        <v>#DIV/0!</v>
      </c>
      <c r="W22" s="157" t="e">
        <f t="shared" si="5"/>
        <v>#DIV/0!</v>
      </c>
      <c r="X22" s="157" t="e">
        <f t="shared" si="5"/>
        <v>#DIV/0!</v>
      </c>
      <c r="Y22" s="157" t="e">
        <f t="shared" si="5"/>
        <v>#DIV/0!</v>
      </c>
      <c r="Z22" s="157">
        <f t="shared" si="5"/>
        <v>0</v>
      </c>
      <c r="AA22" s="157">
        <f t="shared" si="5"/>
        <v>0.7311212778745627</v>
      </c>
      <c r="AB22" s="157">
        <f t="shared" si="5"/>
        <v>2.205882351007635</v>
      </c>
      <c r="AC22" s="157">
        <f t="shared" si="5"/>
        <v>0.8327943078913325</v>
      </c>
      <c r="AD22" s="157">
        <f t="shared" si="5"/>
        <v>0.576271186440678</v>
      </c>
      <c r="AE22" s="157">
        <f t="shared" si="5"/>
        <v>2.2363636363636363</v>
      </c>
      <c r="AF22" s="157" t="e">
        <f t="shared" si="5"/>
        <v>#DIV/0!</v>
      </c>
      <c r="AG22" s="158" t="e">
        <f t="shared" si="5"/>
        <v>#DIV/0!</v>
      </c>
    </row>
    <row r="23" spans="1:33" s="60" customFormat="1" ht="22.5">
      <c r="A23" s="79"/>
      <c r="B23" s="115" t="s">
        <v>339</v>
      </c>
      <c r="C23" s="116"/>
      <c r="D23" s="121"/>
      <c r="E23" s="122" t="s">
        <v>333</v>
      </c>
      <c r="F23" s="119"/>
      <c r="G23" s="119">
        <v>563</v>
      </c>
      <c r="H23" s="119">
        <v>6.91</v>
      </c>
      <c r="I23" s="119">
        <v>25.19</v>
      </c>
      <c r="J23" s="119">
        <v>48.75</v>
      </c>
      <c r="K23" s="119">
        <v>16.54</v>
      </c>
      <c r="L23" s="119">
        <v>8.5</v>
      </c>
      <c r="M23" s="119"/>
      <c r="N23" s="119">
        <v>89</v>
      </c>
      <c r="O23" s="119">
        <v>2.55</v>
      </c>
      <c r="P23" s="119">
        <v>171</v>
      </c>
      <c r="Q23" s="119">
        <v>380</v>
      </c>
      <c r="R23" s="119">
        <v>690</v>
      </c>
      <c r="S23" s="119">
        <v>10</v>
      </c>
      <c r="T23" s="119">
        <v>4.43</v>
      </c>
      <c r="U23" s="119"/>
      <c r="V23" s="119">
        <v>0</v>
      </c>
      <c r="W23" s="119"/>
      <c r="X23" s="119"/>
      <c r="Y23" s="119">
        <v>0</v>
      </c>
      <c r="Z23" s="119">
        <v>6.56</v>
      </c>
      <c r="AA23" s="119">
        <v>0.653</v>
      </c>
      <c r="AB23" s="119">
        <v>0.131</v>
      </c>
      <c r="AC23" s="119">
        <v>12.375</v>
      </c>
      <c r="AD23" s="119">
        <v>0.346</v>
      </c>
      <c r="AE23" s="119">
        <v>239</v>
      </c>
      <c r="AF23" s="119">
        <v>0</v>
      </c>
      <c r="AG23" s="120">
        <v>0</v>
      </c>
    </row>
    <row r="24" spans="1:33" s="60" customFormat="1" ht="33.75">
      <c r="A24" s="80"/>
      <c r="B24" s="136" t="s">
        <v>334</v>
      </c>
      <c r="C24" s="137"/>
      <c r="D24" s="151"/>
      <c r="E24" s="152"/>
      <c r="F24" s="140"/>
      <c r="G24" s="140">
        <f>G23/G14</f>
        <v>0.9740484429065744</v>
      </c>
      <c r="H24" s="140">
        <f aca="true" t="shared" si="6" ref="H24:AG24">H23/H14</f>
        <v>1.1007079646017701</v>
      </c>
      <c r="I24" s="140">
        <f t="shared" si="6"/>
        <v>1.1245767769811124</v>
      </c>
      <c r="J24" s="140">
        <f t="shared" si="6"/>
        <v>1.0627629657081819</v>
      </c>
      <c r="K24" s="140">
        <f t="shared" si="6"/>
        <v>1.134818512895277</v>
      </c>
      <c r="L24" s="140">
        <f t="shared" si="6"/>
        <v>0.9953161592505856</v>
      </c>
      <c r="M24" s="140">
        <f t="shared" si="6"/>
        <v>0</v>
      </c>
      <c r="N24" s="140">
        <f t="shared" si="6"/>
        <v>1.9066931747006164</v>
      </c>
      <c r="O24" s="140">
        <f t="shared" si="6"/>
        <v>0.6538461538461539</v>
      </c>
      <c r="P24" s="140">
        <f t="shared" si="6"/>
        <v>0.8956943813946991</v>
      </c>
      <c r="Q24" s="140">
        <f t="shared" si="6"/>
        <v>1.0593109600354034</v>
      </c>
      <c r="R24" s="140">
        <f t="shared" si="6"/>
        <v>0.9484709914500151</v>
      </c>
      <c r="S24" s="140">
        <f t="shared" si="6"/>
        <v>1.6666666666666667</v>
      </c>
      <c r="T24" s="140">
        <f t="shared" si="6"/>
        <v>1.757936507936508</v>
      </c>
      <c r="U24" s="140">
        <f t="shared" si="6"/>
        <v>0</v>
      </c>
      <c r="V24" s="140" t="e">
        <f t="shared" si="6"/>
        <v>#DIV/0!</v>
      </c>
      <c r="W24" s="140" t="e">
        <f t="shared" si="6"/>
        <v>#DIV/0!</v>
      </c>
      <c r="X24" s="140" t="e">
        <f t="shared" si="6"/>
        <v>#DIV/0!</v>
      </c>
      <c r="Y24" s="140" t="e">
        <f t="shared" si="6"/>
        <v>#DIV/0!</v>
      </c>
      <c r="Z24" s="140">
        <f t="shared" si="6"/>
        <v>0.601834862385321</v>
      </c>
      <c r="AA24" s="140">
        <f t="shared" si="6"/>
        <v>0.747139584432065</v>
      </c>
      <c r="AB24" s="140">
        <f t="shared" si="6"/>
        <v>0.9632352932733339</v>
      </c>
      <c r="AC24" s="140">
        <f t="shared" si="6"/>
        <v>0.8004527813712807</v>
      </c>
      <c r="AD24" s="140">
        <f t="shared" si="6"/>
        <v>0.5864406779661017</v>
      </c>
      <c r="AE24" s="140">
        <f t="shared" si="6"/>
        <v>2.172727272727273</v>
      </c>
      <c r="AF24" s="140" t="e">
        <f t="shared" si="6"/>
        <v>#DIV/0!</v>
      </c>
      <c r="AG24" s="141" t="e">
        <f t="shared" si="6"/>
        <v>#DIV/0!</v>
      </c>
    </row>
    <row r="25" spans="1:33" s="36" customFormat="1" ht="22.5">
      <c r="A25" s="81" t="s">
        <v>157</v>
      </c>
      <c r="B25" s="62" t="s">
        <v>282</v>
      </c>
      <c r="C25" s="106" t="s">
        <v>153</v>
      </c>
      <c r="D25" s="109"/>
      <c r="E25" s="110" t="s">
        <v>143</v>
      </c>
      <c r="F25" s="66">
        <v>1</v>
      </c>
      <c r="G25" s="67">
        <v>900</v>
      </c>
      <c r="H25" s="106">
        <v>0</v>
      </c>
      <c r="I25" s="106">
        <v>0</v>
      </c>
      <c r="J25" s="68">
        <v>100</v>
      </c>
      <c r="K25" s="106">
        <v>0</v>
      </c>
      <c r="L25" s="106">
        <v>0</v>
      </c>
      <c r="M25" s="67">
        <v>0</v>
      </c>
      <c r="N25" s="63">
        <v>0</v>
      </c>
      <c r="O25" s="63">
        <v>0</v>
      </c>
      <c r="P25" s="111">
        <v>0</v>
      </c>
      <c r="Q25" s="111">
        <v>0</v>
      </c>
      <c r="R25" s="111">
        <v>0</v>
      </c>
      <c r="S25" s="111">
        <v>0</v>
      </c>
      <c r="T25" s="111">
        <v>0</v>
      </c>
      <c r="U25" s="67">
        <v>0</v>
      </c>
      <c r="V25" s="72" t="s">
        <v>260</v>
      </c>
      <c r="W25" s="67">
        <v>0</v>
      </c>
      <c r="X25" s="67" t="s">
        <v>260</v>
      </c>
      <c r="Y25" s="67">
        <v>0</v>
      </c>
      <c r="Z25" s="71">
        <v>39.22</v>
      </c>
      <c r="AA25" s="67">
        <v>0</v>
      </c>
      <c r="AB25" s="106">
        <v>0</v>
      </c>
      <c r="AC25" s="67">
        <v>0</v>
      </c>
      <c r="AD25" s="67">
        <v>0</v>
      </c>
      <c r="AE25" s="67">
        <v>0</v>
      </c>
      <c r="AF25" s="67">
        <v>0</v>
      </c>
      <c r="AG25" s="74">
        <v>0</v>
      </c>
    </row>
    <row r="26" spans="1:33" s="36" customFormat="1" ht="11.25">
      <c r="A26" s="112"/>
      <c r="B26" s="127" t="s">
        <v>318</v>
      </c>
      <c r="C26" s="116"/>
      <c r="D26" s="121"/>
      <c r="E26" s="122" t="s">
        <v>319</v>
      </c>
      <c r="F26" s="128"/>
      <c r="G26" s="123">
        <v>862</v>
      </c>
      <c r="H26" s="116">
        <v>0</v>
      </c>
      <c r="I26" s="116">
        <v>0</v>
      </c>
      <c r="J26" s="129">
        <v>100</v>
      </c>
      <c r="K26" s="116">
        <v>0</v>
      </c>
      <c r="L26" s="116">
        <v>0</v>
      </c>
      <c r="M26" s="123"/>
      <c r="N26" s="130">
        <v>0</v>
      </c>
      <c r="O26" s="130">
        <v>0</v>
      </c>
      <c r="P26" s="131">
        <v>0</v>
      </c>
      <c r="Q26" s="131">
        <v>0</v>
      </c>
      <c r="R26" s="131">
        <v>0</v>
      </c>
      <c r="S26" s="131">
        <v>0</v>
      </c>
      <c r="T26" s="131">
        <v>0</v>
      </c>
      <c r="U26" s="123"/>
      <c r="V26" s="123">
        <v>0</v>
      </c>
      <c r="W26" s="123"/>
      <c r="X26" s="123"/>
      <c r="Y26" s="123">
        <v>0</v>
      </c>
      <c r="Z26" s="124">
        <v>3.81</v>
      </c>
      <c r="AA26" s="123">
        <v>0</v>
      </c>
      <c r="AB26" s="116">
        <v>0</v>
      </c>
      <c r="AC26" s="123">
        <v>0</v>
      </c>
      <c r="AD26" s="123">
        <v>0</v>
      </c>
      <c r="AE26" s="123">
        <v>0</v>
      </c>
      <c r="AF26" s="123">
        <v>0</v>
      </c>
      <c r="AG26" s="125">
        <v>0</v>
      </c>
    </row>
    <row r="27" spans="1:33" s="36" customFormat="1" ht="33.75">
      <c r="A27" s="112"/>
      <c r="B27" s="153" t="s">
        <v>334</v>
      </c>
      <c r="C27" s="154"/>
      <c r="D27" s="155"/>
      <c r="E27" s="156"/>
      <c r="F27" s="160"/>
      <c r="G27" s="161">
        <f>(G26/G25)</f>
        <v>0.9577777777777777</v>
      </c>
      <c r="H27" s="161" t="e">
        <f aca="true" t="shared" si="7" ref="H27:AG27">(H26/H25)</f>
        <v>#DIV/0!</v>
      </c>
      <c r="I27" s="161" t="e">
        <f t="shared" si="7"/>
        <v>#DIV/0!</v>
      </c>
      <c r="J27" s="161">
        <f t="shared" si="7"/>
        <v>1</v>
      </c>
      <c r="K27" s="161" t="e">
        <f t="shared" si="7"/>
        <v>#DIV/0!</v>
      </c>
      <c r="L27" s="161" t="e">
        <f t="shared" si="7"/>
        <v>#DIV/0!</v>
      </c>
      <c r="M27" s="161" t="e">
        <f t="shared" si="7"/>
        <v>#DIV/0!</v>
      </c>
      <c r="N27" s="161" t="e">
        <f t="shared" si="7"/>
        <v>#DIV/0!</v>
      </c>
      <c r="O27" s="161" t="e">
        <f t="shared" si="7"/>
        <v>#DIV/0!</v>
      </c>
      <c r="P27" s="161" t="e">
        <f t="shared" si="7"/>
        <v>#DIV/0!</v>
      </c>
      <c r="Q27" s="161" t="e">
        <f t="shared" si="7"/>
        <v>#DIV/0!</v>
      </c>
      <c r="R27" s="161" t="e">
        <f t="shared" si="7"/>
        <v>#DIV/0!</v>
      </c>
      <c r="S27" s="161" t="e">
        <f t="shared" si="7"/>
        <v>#DIV/0!</v>
      </c>
      <c r="T27" s="161" t="e">
        <f t="shared" si="7"/>
        <v>#DIV/0!</v>
      </c>
      <c r="U27" s="161" t="e">
        <f t="shared" si="7"/>
        <v>#DIV/0!</v>
      </c>
      <c r="V27" s="161" t="e">
        <f t="shared" si="7"/>
        <v>#VALUE!</v>
      </c>
      <c r="W27" s="161" t="e">
        <f t="shared" si="7"/>
        <v>#DIV/0!</v>
      </c>
      <c r="X27" s="161" t="e">
        <f t="shared" si="7"/>
        <v>#VALUE!</v>
      </c>
      <c r="Y27" s="161" t="e">
        <f t="shared" si="7"/>
        <v>#DIV/0!</v>
      </c>
      <c r="Z27" s="161">
        <f t="shared" si="7"/>
        <v>0.0971443141254462</v>
      </c>
      <c r="AA27" s="161" t="e">
        <f t="shared" si="7"/>
        <v>#DIV/0!</v>
      </c>
      <c r="AB27" s="161" t="e">
        <f t="shared" si="7"/>
        <v>#DIV/0!</v>
      </c>
      <c r="AC27" s="161" t="e">
        <f t="shared" si="7"/>
        <v>#DIV/0!</v>
      </c>
      <c r="AD27" s="161" t="e">
        <f t="shared" si="7"/>
        <v>#DIV/0!</v>
      </c>
      <c r="AE27" s="161" t="e">
        <f t="shared" si="7"/>
        <v>#DIV/0!</v>
      </c>
      <c r="AF27" s="161" t="e">
        <f t="shared" si="7"/>
        <v>#DIV/0!</v>
      </c>
      <c r="AG27" s="162" t="e">
        <f t="shared" si="7"/>
        <v>#DIV/0!</v>
      </c>
    </row>
    <row r="28" spans="1:33" s="36" customFormat="1" ht="33.75">
      <c r="A28" s="112"/>
      <c r="B28" s="115" t="s">
        <v>348</v>
      </c>
      <c r="C28" s="116"/>
      <c r="D28" s="121"/>
      <c r="E28" s="122"/>
      <c r="F28" s="128"/>
      <c r="G28" s="123">
        <v>884</v>
      </c>
      <c r="H28" s="123">
        <v>0</v>
      </c>
      <c r="I28" s="123">
        <v>0</v>
      </c>
      <c r="J28" s="123">
        <v>100</v>
      </c>
      <c r="K28" s="123">
        <v>0</v>
      </c>
      <c r="L28" s="123">
        <v>0</v>
      </c>
      <c r="M28" s="123"/>
      <c r="N28" s="123">
        <v>0</v>
      </c>
      <c r="O28" s="123">
        <v>0.02</v>
      </c>
      <c r="P28" s="123">
        <v>0</v>
      </c>
      <c r="Q28" s="123">
        <v>0</v>
      </c>
      <c r="R28" s="123">
        <v>0</v>
      </c>
      <c r="S28" s="123">
        <v>0</v>
      </c>
      <c r="T28" s="123">
        <v>0</v>
      </c>
      <c r="U28" s="123"/>
      <c r="V28" s="169">
        <v>0</v>
      </c>
      <c r="W28" s="123"/>
      <c r="X28" s="123"/>
      <c r="Y28" s="123">
        <v>0</v>
      </c>
      <c r="Z28" s="124">
        <v>9.21</v>
      </c>
      <c r="AA28" s="123">
        <v>0</v>
      </c>
      <c r="AB28" s="123">
        <v>0</v>
      </c>
      <c r="AC28" s="123">
        <v>0</v>
      </c>
      <c r="AD28" s="123">
        <v>0</v>
      </c>
      <c r="AE28" s="123">
        <v>0</v>
      </c>
      <c r="AF28" s="123">
        <v>0</v>
      </c>
      <c r="AG28" s="125">
        <v>0</v>
      </c>
    </row>
    <row r="29" spans="1:33" s="36" customFormat="1" ht="33.75">
      <c r="A29" s="113"/>
      <c r="B29" s="136" t="s">
        <v>334</v>
      </c>
      <c r="C29" s="137"/>
      <c r="D29" s="151"/>
      <c r="E29" s="152"/>
      <c r="F29" s="163"/>
      <c r="G29" s="164">
        <f>G28/G25</f>
        <v>0.9822222222222222</v>
      </c>
      <c r="H29" s="164" t="e">
        <f aca="true" t="shared" si="8" ref="H29:AG29">H28/H25</f>
        <v>#DIV/0!</v>
      </c>
      <c r="I29" s="164" t="e">
        <f t="shared" si="8"/>
        <v>#DIV/0!</v>
      </c>
      <c r="J29" s="164">
        <f t="shared" si="8"/>
        <v>1</v>
      </c>
      <c r="K29" s="164" t="e">
        <f t="shared" si="8"/>
        <v>#DIV/0!</v>
      </c>
      <c r="L29" s="164" t="e">
        <f t="shared" si="8"/>
        <v>#DIV/0!</v>
      </c>
      <c r="M29" s="164" t="e">
        <f t="shared" si="8"/>
        <v>#DIV/0!</v>
      </c>
      <c r="N29" s="164" t="e">
        <f t="shared" si="8"/>
        <v>#DIV/0!</v>
      </c>
      <c r="O29" s="164" t="e">
        <f t="shared" si="8"/>
        <v>#DIV/0!</v>
      </c>
      <c r="P29" s="164" t="e">
        <f t="shared" si="8"/>
        <v>#DIV/0!</v>
      </c>
      <c r="Q29" s="164" t="e">
        <f t="shared" si="8"/>
        <v>#DIV/0!</v>
      </c>
      <c r="R29" s="164" t="e">
        <f t="shared" si="8"/>
        <v>#DIV/0!</v>
      </c>
      <c r="S29" s="164" t="e">
        <f t="shared" si="8"/>
        <v>#DIV/0!</v>
      </c>
      <c r="T29" s="164" t="e">
        <f t="shared" si="8"/>
        <v>#DIV/0!</v>
      </c>
      <c r="U29" s="164" t="e">
        <f t="shared" si="8"/>
        <v>#DIV/0!</v>
      </c>
      <c r="V29" s="164" t="e">
        <f t="shared" si="8"/>
        <v>#VALUE!</v>
      </c>
      <c r="W29" s="164" t="e">
        <f t="shared" si="8"/>
        <v>#DIV/0!</v>
      </c>
      <c r="X29" s="164" t="e">
        <f t="shared" si="8"/>
        <v>#VALUE!</v>
      </c>
      <c r="Y29" s="164" t="e">
        <f t="shared" si="8"/>
        <v>#DIV/0!</v>
      </c>
      <c r="Z29" s="164">
        <f t="shared" si="8"/>
        <v>0.23482916879143298</v>
      </c>
      <c r="AA29" s="164" t="e">
        <f t="shared" si="8"/>
        <v>#DIV/0!</v>
      </c>
      <c r="AB29" s="164" t="e">
        <f t="shared" si="8"/>
        <v>#DIV/0!</v>
      </c>
      <c r="AC29" s="164" t="e">
        <f t="shared" si="8"/>
        <v>#DIV/0!</v>
      </c>
      <c r="AD29" s="164" t="e">
        <f t="shared" si="8"/>
        <v>#DIV/0!</v>
      </c>
      <c r="AE29" s="164" t="e">
        <f t="shared" si="8"/>
        <v>#DIV/0!</v>
      </c>
      <c r="AF29" s="164" t="e">
        <f t="shared" si="8"/>
        <v>#DIV/0!</v>
      </c>
      <c r="AG29" s="165" t="e">
        <f t="shared" si="8"/>
        <v>#DIV/0!</v>
      </c>
    </row>
    <row r="30" spans="1:33" s="42" customFormat="1" ht="45">
      <c r="A30" s="81" t="s">
        <v>244</v>
      </c>
      <c r="B30" s="62" t="s">
        <v>122</v>
      </c>
      <c r="C30" s="63" t="s">
        <v>53</v>
      </c>
      <c r="D30" s="82"/>
      <c r="E30" s="83" t="s">
        <v>347</v>
      </c>
      <c r="F30" s="66">
        <v>1</v>
      </c>
      <c r="G30" s="67">
        <v>35</v>
      </c>
      <c r="H30" s="68">
        <v>93.9</v>
      </c>
      <c r="I30" s="68">
        <v>0.3</v>
      </c>
      <c r="J30" s="106">
        <v>0</v>
      </c>
      <c r="K30" s="68">
        <v>2</v>
      </c>
      <c r="L30" s="106">
        <v>0</v>
      </c>
      <c r="M30" s="69">
        <v>0.06711</v>
      </c>
      <c r="N30" s="106">
        <v>8</v>
      </c>
      <c r="O30" s="68">
        <v>0.1</v>
      </c>
      <c r="P30" s="106">
        <v>7</v>
      </c>
      <c r="Q30" s="67">
        <v>14</v>
      </c>
      <c r="R30" s="67">
        <v>32</v>
      </c>
      <c r="S30" s="67">
        <v>6</v>
      </c>
      <c r="T30" s="71">
        <v>0.01</v>
      </c>
      <c r="U30" s="71">
        <v>0.01</v>
      </c>
      <c r="V30" s="67">
        <v>0</v>
      </c>
      <c r="W30" s="67">
        <v>0</v>
      </c>
      <c r="X30" s="67">
        <v>0</v>
      </c>
      <c r="Y30" s="67">
        <v>0</v>
      </c>
      <c r="Z30" s="67">
        <v>0</v>
      </c>
      <c r="AA30" s="71" t="s">
        <v>260</v>
      </c>
      <c r="AB30" s="73">
        <v>0.03</v>
      </c>
      <c r="AC30" s="69">
        <v>0.68</v>
      </c>
      <c r="AD30" s="71">
        <v>0.07</v>
      </c>
      <c r="AE30" s="67">
        <v>5</v>
      </c>
      <c r="AF30" s="72" t="s">
        <v>260</v>
      </c>
      <c r="AG30" s="74">
        <v>0</v>
      </c>
    </row>
    <row r="31" spans="1:33" s="25" customFormat="1" ht="9">
      <c r="A31" s="114" t="s">
        <v>99</v>
      </c>
      <c r="B31" s="3"/>
      <c r="C31" s="4"/>
      <c r="D31" s="1"/>
      <c r="E31" s="2"/>
      <c r="F31" s="26"/>
      <c r="G31" s="6"/>
      <c r="H31" s="4">
        <v>1</v>
      </c>
      <c r="I31" s="4">
        <v>1</v>
      </c>
      <c r="J31" s="4">
        <v>1</v>
      </c>
      <c r="K31" s="4"/>
      <c r="L31" s="4">
        <v>1</v>
      </c>
      <c r="M31" s="6">
        <v>1</v>
      </c>
      <c r="N31" s="4">
        <v>1</v>
      </c>
      <c r="O31" s="4">
        <v>1</v>
      </c>
      <c r="P31" s="4">
        <v>1</v>
      </c>
      <c r="Q31" s="6">
        <v>1</v>
      </c>
      <c r="R31" s="6">
        <v>1</v>
      </c>
      <c r="S31" s="6">
        <v>1</v>
      </c>
      <c r="T31" s="6">
        <v>1</v>
      </c>
      <c r="U31" s="6">
        <v>1</v>
      </c>
      <c r="V31" s="6"/>
      <c r="W31" s="6">
        <v>1</v>
      </c>
      <c r="X31" s="6">
        <v>1</v>
      </c>
      <c r="Y31" s="6">
        <v>1</v>
      </c>
      <c r="Z31" s="6">
        <v>1</v>
      </c>
      <c r="AA31" s="6">
        <v>1</v>
      </c>
      <c r="AB31" s="4">
        <v>1</v>
      </c>
      <c r="AC31" s="6">
        <v>1</v>
      </c>
      <c r="AD31" s="6">
        <v>1</v>
      </c>
      <c r="AE31" s="6">
        <v>1</v>
      </c>
      <c r="AF31" s="6">
        <v>1</v>
      </c>
      <c r="AG31" s="78">
        <v>1</v>
      </c>
    </row>
    <row r="32" spans="1:33" ht="33.75">
      <c r="A32" s="108"/>
      <c r="B32" s="115" t="s">
        <v>349</v>
      </c>
      <c r="C32" s="126"/>
      <c r="D32" s="126"/>
      <c r="E32" s="119" t="s">
        <v>350</v>
      </c>
      <c r="F32" s="126"/>
      <c r="G32" s="119">
        <v>43</v>
      </c>
      <c r="H32" s="119">
        <v>91.96</v>
      </c>
      <c r="I32" s="119">
        <v>0.46</v>
      </c>
      <c r="J32" s="119">
        <v>0</v>
      </c>
      <c r="K32" s="119">
        <v>3.55</v>
      </c>
      <c r="L32" s="119">
        <v>0</v>
      </c>
      <c r="M32" s="119"/>
      <c r="N32" s="119">
        <v>4</v>
      </c>
      <c r="O32" s="119">
        <v>0.02</v>
      </c>
      <c r="P32" s="119">
        <v>6</v>
      </c>
      <c r="Q32" s="119">
        <v>14</v>
      </c>
      <c r="R32" s="119">
        <v>27</v>
      </c>
      <c r="S32" s="119">
        <v>4</v>
      </c>
      <c r="T32" s="119">
        <v>0.01</v>
      </c>
      <c r="U32" s="119"/>
      <c r="V32" s="119">
        <v>0</v>
      </c>
      <c r="W32" s="119"/>
      <c r="X32" s="119"/>
      <c r="Y32" s="119">
        <v>0</v>
      </c>
      <c r="Z32" s="119">
        <v>0</v>
      </c>
      <c r="AA32" s="119">
        <v>0.005</v>
      </c>
      <c r="AB32" s="119">
        <v>0.025</v>
      </c>
      <c r="AC32" s="119">
        <v>0.513</v>
      </c>
      <c r="AD32" s="119">
        <v>0.046</v>
      </c>
      <c r="AE32" s="119">
        <v>6</v>
      </c>
      <c r="AF32" s="168">
        <v>0.02</v>
      </c>
      <c r="AG32" s="120">
        <v>0</v>
      </c>
    </row>
    <row r="33" spans="1:33" ht="33.75">
      <c r="A33" s="108"/>
      <c r="B33" s="153" t="s">
        <v>334</v>
      </c>
      <c r="C33" s="159"/>
      <c r="D33" s="159"/>
      <c r="E33" s="159"/>
      <c r="F33" s="159"/>
      <c r="G33" s="157">
        <f>G32/G30</f>
        <v>1.2285714285714286</v>
      </c>
      <c r="H33" s="157">
        <f aca="true" t="shared" si="9" ref="H33:AG33">H32/H30</f>
        <v>0.9793397231096911</v>
      </c>
      <c r="I33" s="157">
        <f t="shared" si="9"/>
        <v>1.5333333333333334</v>
      </c>
      <c r="J33" s="157" t="e">
        <f t="shared" si="9"/>
        <v>#DIV/0!</v>
      </c>
      <c r="K33" s="157">
        <f t="shared" si="9"/>
        <v>1.775</v>
      </c>
      <c r="L33" s="157" t="e">
        <f t="shared" si="9"/>
        <v>#DIV/0!</v>
      </c>
      <c r="M33" s="157">
        <f t="shared" si="9"/>
        <v>0</v>
      </c>
      <c r="N33" s="157">
        <f t="shared" si="9"/>
        <v>0.5</v>
      </c>
      <c r="O33" s="157">
        <f t="shared" si="9"/>
        <v>0.19999999999999998</v>
      </c>
      <c r="P33" s="157">
        <f t="shared" si="9"/>
        <v>0.8571428571428571</v>
      </c>
      <c r="Q33" s="157">
        <f t="shared" si="9"/>
        <v>1</v>
      </c>
      <c r="R33" s="157">
        <f t="shared" si="9"/>
        <v>0.84375</v>
      </c>
      <c r="S33" s="157">
        <f t="shared" si="9"/>
        <v>0.6666666666666666</v>
      </c>
      <c r="T33" s="157">
        <f t="shared" si="9"/>
        <v>1</v>
      </c>
      <c r="U33" s="157">
        <f t="shared" si="9"/>
        <v>0</v>
      </c>
      <c r="V33" s="157" t="e">
        <f t="shared" si="9"/>
        <v>#DIV/0!</v>
      </c>
      <c r="W33" s="157" t="e">
        <f t="shared" si="9"/>
        <v>#DIV/0!</v>
      </c>
      <c r="X33" s="157" t="e">
        <f t="shared" si="9"/>
        <v>#DIV/0!</v>
      </c>
      <c r="Y33" s="157" t="e">
        <f t="shared" si="9"/>
        <v>#DIV/0!</v>
      </c>
      <c r="Z33" s="157" t="e">
        <f t="shared" si="9"/>
        <v>#DIV/0!</v>
      </c>
      <c r="AA33" s="157" t="e">
        <f t="shared" si="9"/>
        <v>#VALUE!</v>
      </c>
      <c r="AB33" s="157">
        <f t="shared" si="9"/>
        <v>0.8333333333333334</v>
      </c>
      <c r="AC33" s="157">
        <f t="shared" si="9"/>
        <v>0.7544117647058823</v>
      </c>
      <c r="AD33" s="157">
        <f t="shared" si="9"/>
        <v>0.657142857142857</v>
      </c>
      <c r="AE33" s="157">
        <f t="shared" si="9"/>
        <v>1.2</v>
      </c>
      <c r="AF33" s="157" t="e">
        <f t="shared" si="9"/>
        <v>#VALUE!</v>
      </c>
      <c r="AG33" s="158" t="e">
        <f t="shared" si="9"/>
        <v>#DIV/0!</v>
      </c>
    </row>
    <row r="34" spans="1:33" ht="22.5">
      <c r="A34" s="108"/>
      <c r="B34" s="115" t="s">
        <v>351</v>
      </c>
      <c r="C34" s="126"/>
      <c r="D34" s="126"/>
      <c r="E34" s="119" t="s">
        <v>350</v>
      </c>
      <c r="F34" s="126"/>
      <c r="G34" s="132">
        <v>29</v>
      </c>
      <c r="H34" s="132">
        <v>94.88</v>
      </c>
      <c r="I34" s="132">
        <v>0.24</v>
      </c>
      <c r="J34" s="132">
        <v>0</v>
      </c>
      <c r="K34" s="132">
        <v>1.64</v>
      </c>
      <c r="L34" s="133">
        <v>0</v>
      </c>
      <c r="M34" s="132"/>
      <c r="N34" s="132">
        <v>4</v>
      </c>
      <c r="O34" s="132">
        <v>0.03</v>
      </c>
      <c r="P34" s="132">
        <v>5</v>
      </c>
      <c r="Q34" s="132">
        <v>12</v>
      </c>
      <c r="R34" s="132">
        <v>21</v>
      </c>
      <c r="S34" s="132">
        <v>4</v>
      </c>
      <c r="T34" s="132">
        <v>0.01</v>
      </c>
      <c r="U34" s="132"/>
      <c r="V34" s="132">
        <v>0</v>
      </c>
      <c r="W34" s="132"/>
      <c r="X34" s="132"/>
      <c r="Y34" s="132">
        <v>0</v>
      </c>
      <c r="Z34" s="132">
        <v>0</v>
      </c>
      <c r="AA34" s="132">
        <v>0.005</v>
      </c>
      <c r="AB34" s="132">
        <v>0.015</v>
      </c>
      <c r="AC34" s="132">
        <v>0.391</v>
      </c>
      <c r="AD34" s="132">
        <v>0.034</v>
      </c>
      <c r="AE34" s="132">
        <v>6</v>
      </c>
      <c r="AF34" s="132">
        <v>0.02</v>
      </c>
      <c r="AG34" s="134">
        <v>0</v>
      </c>
    </row>
    <row r="35" spans="1:33" ht="33.75">
      <c r="A35" s="108"/>
      <c r="B35" s="153" t="s">
        <v>334</v>
      </c>
      <c r="C35" s="159"/>
      <c r="D35" s="159"/>
      <c r="E35" s="159"/>
      <c r="F35" s="159"/>
      <c r="G35" s="166">
        <f>G34/G30</f>
        <v>0.8285714285714286</v>
      </c>
      <c r="H35" s="166">
        <f aca="true" t="shared" si="10" ref="H35:AG35">H34/H30</f>
        <v>1.0104366347177847</v>
      </c>
      <c r="I35" s="166">
        <f t="shared" si="10"/>
        <v>0.8</v>
      </c>
      <c r="J35" s="166" t="e">
        <f t="shared" si="10"/>
        <v>#DIV/0!</v>
      </c>
      <c r="K35" s="166">
        <f t="shared" si="10"/>
        <v>0.82</v>
      </c>
      <c r="L35" s="166" t="e">
        <f t="shared" si="10"/>
        <v>#DIV/0!</v>
      </c>
      <c r="M35" s="166">
        <f t="shared" si="10"/>
        <v>0</v>
      </c>
      <c r="N35" s="166">
        <f t="shared" si="10"/>
        <v>0.5</v>
      </c>
      <c r="O35" s="166">
        <f t="shared" si="10"/>
        <v>0.3</v>
      </c>
      <c r="P35" s="166">
        <f t="shared" si="10"/>
        <v>0.7142857142857143</v>
      </c>
      <c r="Q35" s="166">
        <f t="shared" si="10"/>
        <v>0.8571428571428571</v>
      </c>
      <c r="R35" s="166">
        <f t="shared" si="10"/>
        <v>0.65625</v>
      </c>
      <c r="S35" s="166">
        <f t="shared" si="10"/>
        <v>0.6666666666666666</v>
      </c>
      <c r="T35" s="166">
        <f t="shared" si="10"/>
        <v>1</v>
      </c>
      <c r="U35" s="166">
        <f t="shared" si="10"/>
        <v>0</v>
      </c>
      <c r="V35" s="166" t="e">
        <f t="shared" si="10"/>
        <v>#DIV/0!</v>
      </c>
      <c r="W35" s="166" t="e">
        <f t="shared" si="10"/>
        <v>#DIV/0!</v>
      </c>
      <c r="X35" s="166" t="e">
        <f t="shared" si="10"/>
        <v>#DIV/0!</v>
      </c>
      <c r="Y35" s="166" t="e">
        <f t="shared" si="10"/>
        <v>#DIV/0!</v>
      </c>
      <c r="Z35" s="166" t="e">
        <f t="shared" si="10"/>
        <v>#DIV/0!</v>
      </c>
      <c r="AA35" s="166" t="e">
        <f t="shared" si="10"/>
        <v>#VALUE!</v>
      </c>
      <c r="AB35" s="166">
        <f t="shared" si="10"/>
        <v>0.5</v>
      </c>
      <c r="AC35" s="166">
        <f t="shared" si="10"/>
        <v>0.575</v>
      </c>
      <c r="AD35" s="166">
        <f t="shared" si="10"/>
        <v>0.4857142857142857</v>
      </c>
      <c r="AE35" s="166">
        <f t="shared" si="10"/>
        <v>1.2</v>
      </c>
      <c r="AF35" s="166" t="e">
        <f t="shared" si="10"/>
        <v>#VALUE!</v>
      </c>
      <c r="AG35" s="167" t="e">
        <f t="shared" si="10"/>
        <v>#DIV/0!</v>
      </c>
    </row>
    <row r="36" spans="1:33" ht="33.75">
      <c r="A36" s="108"/>
      <c r="B36" s="115" t="s">
        <v>352</v>
      </c>
      <c r="C36" s="126"/>
      <c r="D36" s="126"/>
      <c r="E36" s="119" t="s">
        <v>350</v>
      </c>
      <c r="F36" s="126"/>
      <c r="G36" s="135">
        <v>46</v>
      </c>
      <c r="H36" s="135">
        <v>92.88</v>
      </c>
      <c r="I36" s="135">
        <v>0.25</v>
      </c>
      <c r="J36" s="132">
        <v>0</v>
      </c>
      <c r="K36" s="132">
        <v>0.77</v>
      </c>
      <c r="L36" s="132">
        <v>0</v>
      </c>
      <c r="M36" s="132"/>
      <c r="N36" s="132">
        <v>4</v>
      </c>
      <c r="O36" s="132">
        <v>0.03</v>
      </c>
      <c r="P36" s="132">
        <v>5</v>
      </c>
      <c r="Q36" s="132">
        <v>12</v>
      </c>
      <c r="R36" s="132">
        <v>21</v>
      </c>
      <c r="S36" s="132">
        <v>4</v>
      </c>
      <c r="T36" s="132">
        <v>0.01</v>
      </c>
      <c r="U36" s="132"/>
      <c r="V36" s="132">
        <v>0</v>
      </c>
      <c r="W36" s="132"/>
      <c r="X36" s="132"/>
      <c r="Y36" s="132">
        <v>0</v>
      </c>
      <c r="Z36" s="132">
        <v>0</v>
      </c>
      <c r="AA36" s="132">
        <v>0.005</v>
      </c>
      <c r="AB36" s="132">
        <v>0.015</v>
      </c>
      <c r="AC36" s="132">
        <v>0.391</v>
      </c>
      <c r="AD36" s="132">
        <v>0.034</v>
      </c>
      <c r="AE36" s="132">
        <v>6</v>
      </c>
      <c r="AF36" s="132">
        <v>0.02</v>
      </c>
      <c r="AG36" s="134">
        <v>0</v>
      </c>
    </row>
    <row r="37" spans="1:33" ht="33.75">
      <c r="A37" s="108"/>
      <c r="B37" s="153" t="s">
        <v>334</v>
      </c>
      <c r="C37" s="159"/>
      <c r="D37" s="159"/>
      <c r="E37" s="159"/>
      <c r="F37" s="159"/>
      <c r="G37" s="166">
        <f>G36/G30</f>
        <v>1.3142857142857143</v>
      </c>
      <c r="H37" s="166">
        <f aca="true" t="shared" si="11" ref="H37:AG37">H36/H30</f>
        <v>0.9891373801916932</v>
      </c>
      <c r="I37" s="166">
        <f t="shared" si="11"/>
        <v>0.8333333333333334</v>
      </c>
      <c r="J37" s="166" t="e">
        <f t="shared" si="11"/>
        <v>#DIV/0!</v>
      </c>
      <c r="K37" s="166">
        <f t="shared" si="11"/>
        <v>0.385</v>
      </c>
      <c r="L37" s="166" t="e">
        <f t="shared" si="11"/>
        <v>#DIV/0!</v>
      </c>
      <c r="M37" s="166">
        <f t="shared" si="11"/>
        <v>0</v>
      </c>
      <c r="N37" s="166">
        <f t="shared" si="11"/>
        <v>0.5</v>
      </c>
      <c r="O37" s="166">
        <f t="shared" si="11"/>
        <v>0.3</v>
      </c>
      <c r="P37" s="166">
        <f t="shared" si="11"/>
        <v>0.7142857142857143</v>
      </c>
      <c r="Q37" s="166">
        <f t="shared" si="11"/>
        <v>0.8571428571428571</v>
      </c>
      <c r="R37" s="166">
        <f t="shared" si="11"/>
        <v>0.65625</v>
      </c>
      <c r="S37" s="166">
        <f t="shared" si="11"/>
        <v>0.6666666666666666</v>
      </c>
      <c r="T37" s="166">
        <f t="shared" si="11"/>
        <v>1</v>
      </c>
      <c r="U37" s="166">
        <f t="shared" si="11"/>
        <v>0</v>
      </c>
      <c r="V37" s="166" t="e">
        <f t="shared" si="11"/>
        <v>#DIV/0!</v>
      </c>
      <c r="W37" s="166" t="e">
        <f t="shared" si="11"/>
        <v>#DIV/0!</v>
      </c>
      <c r="X37" s="166" t="e">
        <f t="shared" si="11"/>
        <v>#DIV/0!</v>
      </c>
      <c r="Y37" s="166" t="e">
        <f t="shared" si="11"/>
        <v>#DIV/0!</v>
      </c>
      <c r="Z37" s="166" t="e">
        <f t="shared" si="11"/>
        <v>#DIV/0!</v>
      </c>
      <c r="AA37" s="166" t="e">
        <f t="shared" si="11"/>
        <v>#VALUE!</v>
      </c>
      <c r="AB37" s="166">
        <f t="shared" si="11"/>
        <v>0.5</v>
      </c>
      <c r="AC37" s="166">
        <f t="shared" si="11"/>
        <v>0.575</v>
      </c>
      <c r="AD37" s="166">
        <f t="shared" si="11"/>
        <v>0.4857142857142857</v>
      </c>
      <c r="AE37" s="166">
        <f t="shared" si="11"/>
        <v>1.2</v>
      </c>
      <c r="AF37" s="166" t="e">
        <f t="shared" si="11"/>
        <v>#VALUE!</v>
      </c>
      <c r="AG37" s="167" t="e">
        <f t="shared" si="11"/>
        <v>#DIV/0!</v>
      </c>
    </row>
    <row r="38" spans="1:33" s="60" customFormat="1" ht="33.75">
      <c r="A38" s="79"/>
      <c r="B38" s="115" t="s">
        <v>353</v>
      </c>
      <c r="C38" s="119"/>
      <c r="D38" s="119"/>
      <c r="E38" s="119" t="s">
        <v>350</v>
      </c>
      <c r="F38" s="119"/>
      <c r="G38" s="119">
        <v>58</v>
      </c>
      <c r="H38" s="119">
        <v>91</v>
      </c>
      <c r="I38" s="119">
        <v>0.9</v>
      </c>
      <c r="J38" s="119">
        <v>0</v>
      </c>
      <c r="K38" s="119">
        <v>0.27</v>
      </c>
      <c r="L38" s="119">
        <v>0</v>
      </c>
      <c r="M38" s="119"/>
      <c r="N38" s="119">
        <v>8</v>
      </c>
      <c r="O38" s="119">
        <v>0.03</v>
      </c>
      <c r="P38" s="119">
        <v>12</v>
      </c>
      <c r="Q38" s="119">
        <v>32</v>
      </c>
      <c r="R38" s="119">
        <v>62</v>
      </c>
      <c r="S38" s="119">
        <v>4</v>
      </c>
      <c r="T38" s="119">
        <v>0.01</v>
      </c>
      <c r="U38" s="119"/>
      <c r="V38" s="119">
        <v>0</v>
      </c>
      <c r="W38" s="119"/>
      <c r="X38" s="119"/>
      <c r="Y38" s="119">
        <v>0</v>
      </c>
      <c r="Z38" s="119">
        <v>0</v>
      </c>
      <c r="AA38" s="119">
        <v>0.03</v>
      </c>
      <c r="AB38" s="119">
        <v>0.09</v>
      </c>
      <c r="AC38" s="119">
        <v>1.1</v>
      </c>
      <c r="AD38" s="119">
        <v>0.09</v>
      </c>
      <c r="AE38" s="119">
        <v>18</v>
      </c>
      <c r="AF38" s="119">
        <v>0.02</v>
      </c>
      <c r="AG38" s="120">
        <v>0</v>
      </c>
    </row>
    <row r="39" spans="1:33" s="60" customFormat="1" ht="33.75">
      <c r="A39" s="80"/>
      <c r="B39" s="136" t="s">
        <v>334</v>
      </c>
      <c r="C39" s="140"/>
      <c r="D39" s="140"/>
      <c r="E39" s="140"/>
      <c r="F39" s="140"/>
      <c r="G39" s="140">
        <f>G38/G30</f>
        <v>1.6571428571428573</v>
      </c>
      <c r="H39" s="140">
        <f aca="true" t="shared" si="12" ref="H39:AG39">H38/H30</f>
        <v>0.9691160809371672</v>
      </c>
      <c r="I39" s="140">
        <f t="shared" si="12"/>
        <v>3</v>
      </c>
      <c r="J39" s="140" t="e">
        <f t="shared" si="12"/>
        <v>#DIV/0!</v>
      </c>
      <c r="K39" s="140">
        <f t="shared" si="12"/>
        <v>0.135</v>
      </c>
      <c r="L39" s="140" t="e">
        <f t="shared" si="12"/>
        <v>#DIV/0!</v>
      </c>
      <c r="M39" s="140">
        <f t="shared" si="12"/>
        <v>0</v>
      </c>
      <c r="N39" s="140">
        <f t="shared" si="12"/>
        <v>1</v>
      </c>
      <c r="O39" s="140">
        <f t="shared" si="12"/>
        <v>0.3</v>
      </c>
      <c r="P39" s="140">
        <f t="shared" si="12"/>
        <v>1.7142857142857142</v>
      </c>
      <c r="Q39" s="140">
        <f t="shared" si="12"/>
        <v>2.2857142857142856</v>
      </c>
      <c r="R39" s="140">
        <f t="shared" si="12"/>
        <v>1.9375</v>
      </c>
      <c r="S39" s="140">
        <f t="shared" si="12"/>
        <v>0.6666666666666666</v>
      </c>
      <c r="T39" s="140">
        <f t="shared" si="12"/>
        <v>1</v>
      </c>
      <c r="U39" s="140">
        <f t="shared" si="12"/>
        <v>0</v>
      </c>
      <c r="V39" s="140" t="e">
        <f t="shared" si="12"/>
        <v>#DIV/0!</v>
      </c>
      <c r="W39" s="140" t="e">
        <f t="shared" si="12"/>
        <v>#DIV/0!</v>
      </c>
      <c r="X39" s="140" t="e">
        <f t="shared" si="12"/>
        <v>#DIV/0!</v>
      </c>
      <c r="Y39" s="140" t="e">
        <f t="shared" si="12"/>
        <v>#DIV/0!</v>
      </c>
      <c r="Z39" s="140" t="e">
        <f t="shared" si="12"/>
        <v>#DIV/0!</v>
      </c>
      <c r="AA39" s="140" t="e">
        <f t="shared" si="12"/>
        <v>#VALUE!</v>
      </c>
      <c r="AB39" s="140">
        <f t="shared" si="12"/>
        <v>3</v>
      </c>
      <c r="AC39" s="140">
        <f t="shared" si="12"/>
        <v>1.6176470588235294</v>
      </c>
      <c r="AD39" s="140">
        <f t="shared" si="12"/>
        <v>1.2857142857142856</v>
      </c>
      <c r="AE39" s="140">
        <f t="shared" si="12"/>
        <v>3.6</v>
      </c>
      <c r="AF39" s="140" t="e">
        <f t="shared" si="12"/>
        <v>#VALUE!</v>
      </c>
      <c r="AG39" s="141" t="e">
        <f t="shared" si="12"/>
        <v>#DIV/0!</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H38"/>
  <sheetViews>
    <sheetView zoomScalePageLayoutView="0" workbookViewId="0" topLeftCell="B13">
      <selection activeCell="D16" sqref="D16"/>
    </sheetView>
  </sheetViews>
  <sheetFormatPr defaultColWidth="9.140625" defaultRowHeight="12.75"/>
  <cols>
    <col min="1" max="1" width="11.140625" style="0" customWidth="1"/>
    <col min="2" max="2" width="7.421875" style="0" bestFit="1" customWidth="1"/>
    <col min="3" max="3" width="7.57421875" style="0" bestFit="1" customWidth="1"/>
    <col min="9" max="9" width="7.421875" style="0" bestFit="1" customWidth="1"/>
    <col min="10" max="10" width="7.57421875" style="0" bestFit="1" customWidth="1"/>
    <col min="16" max="16" width="7.421875" style="0" bestFit="1" customWidth="1"/>
    <col min="17" max="17" width="7.57421875" style="0" bestFit="1" customWidth="1"/>
    <col min="23" max="23" width="7.421875" style="0" bestFit="1" customWidth="1"/>
    <col min="24" max="24" width="7.57421875" style="0" bestFit="1" customWidth="1"/>
    <col min="30" max="30" width="7.421875" style="0" bestFit="1" customWidth="1"/>
    <col min="31" max="31" width="7.57421875" style="0" bestFit="1" customWidth="1"/>
  </cols>
  <sheetData>
    <row r="1" ht="12.75">
      <c r="A1" t="s">
        <v>726</v>
      </c>
    </row>
    <row r="4" ht="12.75">
      <c r="A4" t="s">
        <v>727</v>
      </c>
    </row>
    <row r="5" ht="12.75">
      <c r="A5" t="s">
        <v>728</v>
      </c>
    </row>
    <row r="6" spans="1:4" ht="12.75">
      <c r="A6" t="s">
        <v>729</v>
      </c>
      <c r="B6" t="s">
        <v>792</v>
      </c>
      <c r="C6" t="s">
        <v>793</v>
      </c>
      <c r="D6" t="s">
        <v>794</v>
      </c>
    </row>
    <row r="7" spans="1:4" ht="12.75">
      <c r="A7" t="s">
        <v>730</v>
      </c>
      <c r="B7">
        <v>2.5</v>
      </c>
      <c r="C7" t="s">
        <v>731</v>
      </c>
      <c r="D7">
        <v>300</v>
      </c>
    </row>
    <row r="8" spans="1:4" ht="12.75">
      <c r="A8" t="s">
        <v>732</v>
      </c>
      <c r="B8">
        <v>1</v>
      </c>
      <c r="C8" t="s">
        <v>733</v>
      </c>
      <c r="D8">
        <v>12.6</v>
      </c>
    </row>
    <row r="9" spans="1:4" ht="12.75">
      <c r="A9" t="s">
        <v>572</v>
      </c>
      <c r="B9">
        <v>1</v>
      </c>
      <c r="C9" t="s">
        <v>734</v>
      </c>
      <c r="D9">
        <v>5.69</v>
      </c>
    </row>
    <row r="10" spans="1:4" ht="12.75">
      <c r="A10" t="s">
        <v>735</v>
      </c>
      <c r="B10">
        <v>1.5</v>
      </c>
      <c r="C10" t="s">
        <v>734</v>
      </c>
      <c r="D10">
        <v>4.65</v>
      </c>
    </row>
    <row r="11" spans="1:4" ht="12.75">
      <c r="A11" t="s">
        <v>736</v>
      </c>
      <c r="B11">
        <v>1</v>
      </c>
      <c r="C11" t="s">
        <v>737</v>
      </c>
      <c r="D11">
        <v>20</v>
      </c>
    </row>
    <row r="13" spans="1:34" ht="12.75">
      <c r="A13" t="s">
        <v>781</v>
      </c>
      <c r="B13" t="s">
        <v>779</v>
      </c>
      <c r="C13" t="s">
        <v>780</v>
      </c>
      <c r="D13" t="s">
        <v>597</v>
      </c>
      <c r="E13" t="s">
        <v>598</v>
      </c>
      <c r="F13" t="s">
        <v>599</v>
      </c>
      <c r="H13" t="s">
        <v>781</v>
      </c>
      <c r="I13" t="s">
        <v>779</v>
      </c>
      <c r="J13" t="s">
        <v>780</v>
      </c>
      <c r="K13" t="s">
        <v>743</v>
      </c>
      <c r="L13" t="s">
        <v>598</v>
      </c>
      <c r="M13" t="s">
        <v>744</v>
      </c>
      <c r="O13" t="s">
        <v>781</v>
      </c>
      <c r="P13" t="s">
        <v>779</v>
      </c>
      <c r="Q13" t="s">
        <v>780</v>
      </c>
      <c r="R13" t="s">
        <v>747</v>
      </c>
      <c r="S13" t="s">
        <v>598</v>
      </c>
      <c r="T13" t="s">
        <v>746</v>
      </c>
      <c r="V13" t="s">
        <v>738</v>
      </c>
      <c r="W13" t="s">
        <v>779</v>
      </c>
      <c r="X13" t="s">
        <v>780</v>
      </c>
      <c r="Y13" t="s">
        <v>749</v>
      </c>
      <c r="Z13" t="s">
        <v>598</v>
      </c>
      <c r="AA13" t="s">
        <v>750</v>
      </c>
      <c r="AC13" t="s">
        <v>781</v>
      </c>
      <c r="AD13" t="s">
        <v>779</v>
      </c>
      <c r="AE13" t="s">
        <v>780</v>
      </c>
      <c r="AF13" t="s">
        <v>752</v>
      </c>
      <c r="AG13" t="s">
        <v>598</v>
      </c>
      <c r="AH13" t="s">
        <v>753</v>
      </c>
    </row>
    <row r="14" spans="1:34" ht="12.75">
      <c r="A14" t="s">
        <v>786</v>
      </c>
      <c r="B14" t="s">
        <v>915</v>
      </c>
      <c r="C14" t="s">
        <v>782</v>
      </c>
      <c r="D14">
        <v>2</v>
      </c>
      <c r="E14">
        <f>$D$7</f>
        <v>300</v>
      </c>
      <c r="F14">
        <f>D14*E14/100</f>
        <v>6</v>
      </c>
      <c r="H14" t="s">
        <v>786</v>
      </c>
      <c r="I14" t="s">
        <v>915</v>
      </c>
      <c r="J14" t="s">
        <v>782</v>
      </c>
      <c r="K14">
        <v>24</v>
      </c>
      <c r="L14">
        <f>$D$7</f>
        <v>300</v>
      </c>
      <c r="M14">
        <f>K14*L14/100</f>
        <v>72</v>
      </c>
      <c r="O14" t="s">
        <v>786</v>
      </c>
      <c r="P14" t="s">
        <v>915</v>
      </c>
      <c r="Q14" t="s">
        <v>782</v>
      </c>
      <c r="R14">
        <v>0</v>
      </c>
      <c r="S14">
        <f>$D$7</f>
        <v>300</v>
      </c>
      <c r="T14">
        <f>R14*S14/100</f>
        <v>0</v>
      </c>
      <c r="V14" t="s">
        <v>786</v>
      </c>
      <c r="W14" t="s">
        <v>915</v>
      </c>
      <c r="X14" t="s">
        <v>782</v>
      </c>
      <c r="Y14">
        <v>0</v>
      </c>
      <c r="Z14">
        <f>$D$7</f>
        <v>300</v>
      </c>
      <c r="AA14">
        <f>Y14*Z14/100</f>
        <v>0</v>
      </c>
      <c r="AC14" t="s">
        <v>786</v>
      </c>
      <c r="AD14" t="s">
        <v>915</v>
      </c>
      <c r="AE14" t="s">
        <v>782</v>
      </c>
      <c r="AF14">
        <v>0</v>
      </c>
      <c r="AG14">
        <f>$D$7</f>
        <v>300</v>
      </c>
      <c r="AH14">
        <f>AF14*AG14/100</f>
        <v>0</v>
      </c>
    </row>
    <row r="15" spans="1:34" ht="12.75">
      <c r="A15" t="s">
        <v>787</v>
      </c>
      <c r="B15" t="s">
        <v>915</v>
      </c>
      <c r="C15" t="s">
        <v>783</v>
      </c>
      <c r="D15">
        <v>0.1</v>
      </c>
      <c r="E15">
        <f>$D$8</f>
        <v>12.6</v>
      </c>
      <c r="F15">
        <f>D15*E15/100</f>
        <v>0.0126</v>
      </c>
      <c r="H15" t="s">
        <v>787</v>
      </c>
      <c r="I15" t="s">
        <v>915</v>
      </c>
      <c r="J15" t="s">
        <v>783</v>
      </c>
      <c r="K15">
        <v>0</v>
      </c>
      <c r="L15">
        <f>$D$8</f>
        <v>12.6</v>
      </c>
      <c r="M15">
        <f>K15*L15/100</f>
        <v>0</v>
      </c>
      <c r="O15" t="s">
        <v>787</v>
      </c>
      <c r="P15" t="s">
        <v>915</v>
      </c>
      <c r="Q15" t="s">
        <v>783</v>
      </c>
      <c r="R15">
        <v>2</v>
      </c>
      <c r="S15">
        <f>$D$8</f>
        <v>12.6</v>
      </c>
      <c r="T15">
        <f>R15*S15/100</f>
        <v>0.252</v>
      </c>
      <c r="V15" t="s">
        <v>787</v>
      </c>
      <c r="W15" t="s">
        <v>915</v>
      </c>
      <c r="X15" t="s">
        <v>783</v>
      </c>
      <c r="Y15">
        <v>0</v>
      </c>
      <c r="Z15">
        <f>$D$8</f>
        <v>12.6</v>
      </c>
      <c r="AA15">
        <f>Y15*Z15/100</f>
        <v>0</v>
      </c>
      <c r="AC15" t="s">
        <v>787</v>
      </c>
      <c r="AD15" t="s">
        <v>915</v>
      </c>
      <c r="AE15" t="s">
        <v>783</v>
      </c>
      <c r="AF15">
        <v>0</v>
      </c>
      <c r="AG15">
        <f>$D$8</f>
        <v>12.6</v>
      </c>
      <c r="AH15">
        <f>AF15*AG15/100</f>
        <v>0</v>
      </c>
    </row>
    <row r="16" spans="1:34" ht="12.75">
      <c r="A16" t="s">
        <v>788</v>
      </c>
      <c r="B16" t="s">
        <v>915</v>
      </c>
      <c r="C16" t="s">
        <v>784</v>
      </c>
      <c r="D16">
        <v>1.2</v>
      </c>
      <c r="E16">
        <f>$D$9</f>
        <v>5.69</v>
      </c>
      <c r="F16">
        <f>D16*E16/100</f>
        <v>0.06828000000000001</v>
      </c>
      <c r="H16" t="s">
        <v>788</v>
      </c>
      <c r="I16" t="s">
        <v>915</v>
      </c>
      <c r="J16" t="s">
        <v>784</v>
      </c>
      <c r="K16">
        <v>0</v>
      </c>
      <c r="L16">
        <f>$D$9</f>
        <v>5.69</v>
      </c>
      <c r="M16">
        <f>K16*L16/100</f>
        <v>0</v>
      </c>
      <c r="O16" t="s">
        <v>788</v>
      </c>
      <c r="P16" t="s">
        <v>915</v>
      </c>
      <c r="Q16" t="s">
        <v>784</v>
      </c>
      <c r="R16">
        <v>0</v>
      </c>
      <c r="S16">
        <f>$D$9</f>
        <v>5.69</v>
      </c>
      <c r="T16">
        <f>R16*S16/100</f>
        <v>0</v>
      </c>
      <c r="V16" t="s">
        <v>788</v>
      </c>
      <c r="W16" t="s">
        <v>915</v>
      </c>
      <c r="X16" t="s">
        <v>784</v>
      </c>
      <c r="Y16">
        <v>0</v>
      </c>
      <c r="Z16">
        <f>$D$9</f>
        <v>5.69</v>
      </c>
      <c r="AA16">
        <f>Y16*Z16/100</f>
        <v>0</v>
      </c>
      <c r="AC16" t="s">
        <v>788</v>
      </c>
      <c r="AD16" t="s">
        <v>915</v>
      </c>
      <c r="AE16" t="s">
        <v>784</v>
      </c>
      <c r="AF16">
        <v>0</v>
      </c>
      <c r="AG16">
        <f>$D$9</f>
        <v>5.69</v>
      </c>
      <c r="AH16">
        <f>AF16*AG16/100</f>
        <v>0</v>
      </c>
    </row>
    <row r="17" spans="1:34" ht="12.75">
      <c r="A17" t="s">
        <v>789</v>
      </c>
      <c r="B17" t="s">
        <v>915</v>
      </c>
      <c r="C17" t="s">
        <v>785</v>
      </c>
      <c r="D17">
        <v>20</v>
      </c>
      <c r="E17">
        <f>$D$10</f>
        <v>4.65</v>
      </c>
      <c r="F17">
        <f>D17*E17/100</f>
        <v>0.93</v>
      </c>
      <c r="H17" t="s">
        <v>789</v>
      </c>
      <c r="I17" t="s">
        <v>915</v>
      </c>
      <c r="J17" t="s">
        <v>785</v>
      </c>
      <c r="K17">
        <v>4000</v>
      </c>
      <c r="L17">
        <f>$D$10</f>
        <v>4.65</v>
      </c>
      <c r="M17">
        <f>K17*L17/100</f>
        <v>186</v>
      </c>
      <c r="O17" t="s">
        <v>789</v>
      </c>
      <c r="P17" t="s">
        <v>915</v>
      </c>
      <c r="Q17" t="s">
        <v>785</v>
      </c>
      <c r="R17">
        <v>0</v>
      </c>
      <c r="S17">
        <f>$D$10</f>
        <v>4.65</v>
      </c>
      <c r="T17">
        <f>R17*S17/100</f>
        <v>0</v>
      </c>
      <c r="V17" t="s">
        <v>789</v>
      </c>
      <c r="W17" t="s">
        <v>919</v>
      </c>
      <c r="X17">
        <v>1199</v>
      </c>
      <c r="Y17">
        <v>0</v>
      </c>
      <c r="Z17">
        <f>$D$10</f>
        <v>4.65</v>
      </c>
      <c r="AA17">
        <f>Y17*Z17/100</f>
        <v>0</v>
      </c>
      <c r="AC17" t="s">
        <v>789</v>
      </c>
      <c r="AD17" t="s">
        <v>915</v>
      </c>
      <c r="AE17" t="s">
        <v>785</v>
      </c>
      <c r="AF17">
        <v>0</v>
      </c>
      <c r="AG17">
        <f>$D$10</f>
        <v>4.65</v>
      </c>
      <c r="AH17">
        <f>AF17*AG17/100</f>
        <v>0</v>
      </c>
    </row>
    <row r="18" spans="1:34" ht="12.75">
      <c r="A18" t="s">
        <v>790</v>
      </c>
      <c r="B18" t="s">
        <v>917</v>
      </c>
      <c r="C18" s="346" t="s">
        <v>791</v>
      </c>
      <c r="D18">
        <v>2.73</v>
      </c>
      <c r="E18">
        <f>$D$11</f>
        <v>20</v>
      </c>
      <c r="F18">
        <f>D18*E18/100</f>
        <v>0.546</v>
      </c>
      <c r="H18" t="s">
        <v>790</v>
      </c>
      <c r="I18" t="s">
        <v>917</v>
      </c>
      <c r="J18" s="346" t="s">
        <v>791</v>
      </c>
      <c r="K18">
        <v>146</v>
      </c>
      <c r="L18">
        <f>$D$11</f>
        <v>20</v>
      </c>
      <c r="M18">
        <f>K18*L18/100</f>
        <v>29.2</v>
      </c>
      <c r="O18" t="s">
        <v>790</v>
      </c>
      <c r="P18" t="s">
        <v>917</v>
      </c>
      <c r="Q18" s="346" t="s">
        <v>791</v>
      </c>
      <c r="R18">
        <v>381</v>
      </c>
      <c r="S18">
        <f>$D$11</f>
        <v>20</v>
      </c>
      <c r="T18">
        <f>R18*S18/100</f>
        <v>76.2</v>
      </c>
      <c r="V18" t="s">
        <v>790</v>
      </c>
      <c r="W18" t="s">
        <v>917</v>
      </c>
      <c r="X18" s="346" t="s">
        <v>791</v>
      </c>
      <c r="Y18">
        <v>1.95</v>
      </c>
      <c r="Z18">
        <f>$D$11</f>
        <v>20</v>
      </c>
      <c r="AA18">
        <f>Y18*Z18/100</f>
        <v>0.39</v>
      </c>
      <c r="AC18" t="s">
        <v>790</v>
      </c>
      <c r="AD18" t="s">
        <v>917</v>
      </c>
      <c r="AE18" s="346" t="s">
        <v>791</v>
      </c>
      <c r="AF18">
        <v>5.4</v>
      </c>
      <c r="AG18">
        <f>$D$11</f>
        <v>20</v>
      </c>
      <c r="AH18">
        <f>AF18*AG18/100</f>
        <v>1.08</v>
      </c>
    </row>
    <row r="19" spans="1:34" ht="12.75">
      <c r="A19" t="s">
        <v>605</v>
      </c>
      <c r="E19">
        <f>SUM(E14:E18)</f>
        <v>342.94</v>
      </c>
      <c r="F19">
        <f>SUM(F14:F18)</f>
        <v>7.55688</v>
      </c>
      <c r="H19" t="s">
        <v>605</v>
      </c>
      <c r="L19">
        <f>SUM(L14:L18)</f>
        <v>342.94</v>
      </c>
      <c r="M19">
        <f>SUM(M14:M18)</f>
        <v>287.2</v>
      </c>
      <c r="O19" t="s">
        <v>605</v>
      </c>
      <c r="S19">
        <f>SUM(S14:S18)</f>
        <v>342.94</v>
      </c>
      <c r="T19">
        <f>SUM(T14:T18)</f>
        <v>76.452</v>
      </c>
      <c r="V19" t="s">
        <v>605</v>
      </c>
      <c r="Z19">
        <f>SUM(Z14:Z18)</f>
        <v>342.94</v>
      </c>
      <c r="AA19">
        <f>SUM(AA14:AA18)</f>
        <v>0.39</v>
      </c>
      <c r="AC19" t="s">
        <v>605</v>
      </c>
      <c r="AG19">
        <f>SUM(AG14:AG18)</f>
        <v>342.94</v>
      </c>
      <c r="AH19">
        <f>SUM(AH14:AH18)</f>
        <v>1.08</v>
      </c>
    </row>
    <row r="20" spans="1:34" ht="12.75">
      <c r="A20" t="s">
        <v>606</v>
      </c>
      <c r="F20" s="345">
        <f>F19/E19*100</f>
        <v>2.203557473610544</v>
      </c>
      <c r="H20" t="s">
        <v>745</v>
      </c>
      <c r="M20" s="345">
        <f>M19/L19*100</f>
        <v>83.74642794657957</v>
      </c>
      <c r="O20" t="s">
        <v>748</v>
      </c>
      <c r="T20" s="345">
        <f>T19/S19*100</f>
        <v>22.293112497813027</v>
      </c>
      <c r="V20" t="s">
        <v>751</v>
      </c>
      <c r="AA20" s="345">
        <f>AA19/Z19*100</f>
        <v>0.11372251705837756</v>
      </c>
      <c r="AC20" t="s">
        <v>754</v>
      </c>
      <c r="AH20" s="345">
        <f>AH19/AG19*100</f>
        <v>0.3149238933924302</v>
      </c>
    </row>
    <row r="22" spans="1:34" ht="12.75">
      <c r="A22" t="s">
        <v>781</v>
      </c>
      <c r="B22" t="s">
        <v>779</v>
      </c>
      <c r="C22" t="s">
        <v>780</v>
      </c>
      <c r="D22" t="s">
        <v>755</v>
      </c>
      <c r="E22" t="s">
        <v>598</v>
      </c>
      <c r="F22" t="s">
        <v>756</v>
      </c>
      <c r="H22" t="s">
        <v>781</v>
      </c>
      <c r="I22" t="s">
        <v>779</v>
      </c>
      <c r="J22" t="s">
        <v>780</v>
      </c>
      <c r="K22" t="s">
        <v>758</v>
      </c>
      <c r="L22" t="s">
        <v>598</v>
      </c>
      <c r="M22" t="s">
        <v>759</v>
      </c>
      <c r="O22" t="s">
        <v>781</v>
      </c>
      <c r="P22" t="s">
        <v>779</v>
      </c>
      <c r="Q22" t="s">
        <v>780</v>
      </c>
      <c r="R22" t="s">
        <v>761</v>
      </c>
      <c r="S22" t="s">
        <v>598</v>
      </c>
      <c r="T22" t="s">
        <v>762</v>
      </c>
      <c r="V22" t="s">
        <v>781</v>
      </c>
      <c r="W22" t="s">
        <v>779</v>
      </c>
      <c r="X22" t="s">
        <v>780</v>
      </c>
      <c r="Y22" t="s">
        <v>764</v>
      </c>
      <c r="Z22" t="s">
        <v>598</v>
      </c>
      <c r="AA22" t="s">
        <v>765</v>
      </c>
      <c r="AC22" t="s">
        <v>738</v>
      </c>
      <c r="AF22" t="s">
        <v>767</v>
      </c>
      <c r="AG22" t="s">
        <v>598</v>
      </c>
      <c r="AH22" t="s">
        <v>768</v>
      </c>
    </row>
    <row r="23" spans="1:34" ht="12.75">
      <c r="A23" t="s">
        <v>786</v>
      </c>
      <c r="B23" t="s">
        <v>915</v>
      </c>
      <c r="C23" t="s">
        <v>782</v>
      </c>
      <c r="D23">
        <v>1.8</v>
      </c>
      <c r="E23">
        <f>$D$7</f>
        <v>300</v>
      </c>
      <c r="F23">
        <f>D23*E23/100</f>
        <v>5.4</v>
      </c>
      <c r="H23" t="s">
        <v>786</v>
      </c>
      <c r="I23" t="s">
        <v>915</v>
      </c>
      <c r="J23" t="s">
        <v>782</v>
      </c>
      <c r="K23">
        <v>0.28</v>
      </c>
      <c r="L23">
        <f>$D$7</f>
        <v>300</v>
      </c>
      <c r="M23">
        <f>K23*L23/100</f>
        <v>0.8400000000000002</v>
      </c>
      <c r="O23" t="s">
        <v>786</v>
      </c>
      <c r="P23" t="s">
        <v>915</v>
      </c>
      <c r="Q23" t="s">
        <v>782</v>
      </c>
      <c r="R23">
        <v>0.1</v>
      </c>
      <c r="S23">
        <f>$D$7</f>
        <v>300</v>
      </c>
      <c r="T23">
        <f>R23*S23/100</f>
        <v>0.3</v>
      </c>
      <c r="V23" t="s">
        <v>786</v>
      </c>
      <c r="W23" t="s">
        <v>915</v>
      </c>
      <c r="X23" t="s">
        <v>782</v>
      </c>
      <c r="Y23">
        <v>0.2</v>
      </c>
      <c r="Z23">
        <f>$D$7</f>
        <v>300</v>
      </c>
      <c r="AA23">
        <f>Y23*Z23/100</f>
        <v>0.6</v>
      </c>
      <c r="AC23" t="s">
        <v>740</v>
      </c>
      <c r="AF23">
        <v>1.2</v>
      </c>
      <c r="AG23">
        <f>$D$7</f>
        <v>300</v>
      </c>
      <c r="AH23">
        <f>AF23*AG23/100</f>
        <v>3.6</v>
      </c>
    </row>
    <row r="24" spans="1:34" ht="12.75">
      <c r="A24" t="s">
        <v>787</v>
      </c>
      <c r="B24" t="s">
        <v>915</v>
      </c>
      <c r="C24" t="s">
        <v>783</v>
      </c>
      <c r="D24">
        <v>0.01</v>
      </c>
      <c r="E24">
        <f>$D$8</f>
        <v>12.6</v>
      </c>
      <c r="F24">
        <f>D24*E24/100</f>
        <v>0.00126</v>
      </c>
      <c r="H24" t="s">
        <v>787</v>
      </c>
      <c r="I24" t="s">
        <v>915</v>
      </c>
      <c r="J24" t="s">
        <v>783</v>
      </c>
      <c r="K24">
        <v>0</v>
      </c>
      <c r="L24">
        <f>$D$8</f>
        <v>12.6</v>
      </c>
      <c r="M24">
        <f>K24*L24/100</f>
        <v>0</v>
      </c>
      <c r="O24" t="s">
        <v>787</v>
      </c>
      <c r="P24" t="s">
        <v>915</v>
      </c>
      <c r="Q24" t="s">
        <v>783</v>
      </c>
      <c r="R24">
        <v>0.02</v>
      </c>
      <c r="S24">
        <f>$D$8</f>
        <v>12.6</v>
      </c>
      <c r="T24">
        <f>R24*S24/100</f>
        <v>0.00252</v>
      </c>
      <c r="V24" t="s">
        <v>787</v>
      </c>
      <c r="W24" t="s">
        <v>915</v>
      </c>
      <c r="X24" t="s">
        <v>783</v>
      </c>
      <c r="Y24">
        <v>0</v>
      </c>
      <c r="Z24">
        <f>$D$8</f>
        <v>12.6</v>
      </c>
      <c r="AA24">
        <f>Y24*Z24/100</f>
        <v>0</v>
      </c>
      <c r="AC24" t="s">
        <v>741</v>
      </c>
      <c r="AF24">
        <v>0</v>
      </c>
      <c r="AG24">
        <f>$D$8</f>
        <v>12.6</v>
      </c>
      <c r="AH24">
        <f>AF24*AG24/100</f>
        <v>0</v>
      </c>
    </row>
    <row r="25" spans="1:34" ht="12.75">
      <c r="A25" t="s">
        <v>788</v>
      </c>
      <c r="B25" t="s">
        <v>915</v>
      </c>
      <c r="C25" t="s">
        <v>784</v>
      </c>
      <c r="D25">
        <v>0.1</v>
      </c>
      <c r="E25">
        <f>$D$9</f>
        <v>5.69</v>
      </c>
      <c r="F25">
        <f>D25*E25/100</f>
        <v>0.005690000000000001</v>
      </c>
      <c r="H25" t="s">
        <v>788</v>
      </c>
      <c r="I25" t="s">
        <v>915</v>
      </c>
      <c r="J25" t="s">
        <v>784</v>
      </c>
      <c r="K25">
        <v>0</v>
      </c>
      <c r="L25">
        <f>$D$9</f>
        <v>5.69</v>
      </c>
      <c r="M25">
        <f>K25*L25/100</f>
        <v>0</v>
      </c>
      <c r="O25" t="s">
        <v>788</v>
      </c>
      <c r="P25" t="s">
        <v>915</v>
      </c>
      <c r="Q25" t="s">
        <v>784</v>
      </c>
      <c r="R25">
        <v>0</v>
      </c>
      <c r="S25">
        <f>$D$9</f>
        <v>5.69</v>
      </c>
      <c r="T25">
        <f>R25*S25/100</f>
        <v>0</v>
      </c>
      <c r="V25" t="s">
        <v>788</v>
      </c>
      <c r="W25" t="s">
        <v>915</v>
      </c>
      <c r="X25" t="s">
        <v>784</v>
      </c>
      <c r="Y25">
        <v>0</v>
      </c>
      <c r="Z25">
        <f>$D$9</f>
        <v>5.69</v>
      </c>
      <c r="AA25">
        <f>Y25*Z25/100</f>
        <v>0</v>
      </c>
      <c r="AC25" t="s">
        <v>739</v>
      </c>
      <c r="AF25">
        <v>0</v>
      </c>
      <c r="AG25">
        <f>$D$9</f>
        <v>5.69</v>
      </c>
      <c r="AH25">
        <f>AF25*AG25/100</f>
        <v>0</v>
      </c>
    </row>
    <row r="26" spans="1:34" ht="12.75">
      <c r="A26" t="s">
        <v>789</v>
      </c>
      <c r="B26" t="s">
        <v>915</v>
      </c>
      <c r="C26" t="s">
        <v>785</v>
      </c>
      <c r="D26">
        <v>8</v>
      </c>
      <c r="E26">
        <f>$D$10</f>
        <v>4.65</v>
      </c>
      <c r="F26">
        <f>D26*E26/100</f>
        <v>0.37200000000000005</v>
      </c>
      <c r="H26" t="s">
        <v>789</v>
      </c>
      <c r="I26" t="s">
        <v>915</v>
      </c>
      <c r="J26" t="s">
        <v>785</v>
      </c>
      <c r="K26">
        <v>2.33</v>
      </c>
      <c r="L26">
        <f>$D$10</f>
        <v>4.65</v>
      </c>
      <c r="M26">
        <f>K26*L26/100</f>
        <v>0.10834500000000002</v>
      </c>
      <c r="O26" t="s">
        <v>789</v>
      </c>
      <c r="P26" t="s">
        <v>915</v>
      </c>
      <c r="Q26" t="s">
        <v>785</v>
      </c>
      <c r="R26">
        <v>4</v>
      </c>
      <c r="S26">
        <f>$D$10</f>
        <v>4.65</v>
      </c>
      <c r="T26">
        <f>R26*S26/100</f>
        <v>0.18600000000000003</v>
      </c>
      <c r="V26" t="s">
        <v>789</v>
      </c>
      <c r="W26" t="s">
        <v>915</v>
      </c>
      <c r="X26" t="s">
        <v>785</v>
      </c>
      <c r="Y26">
        <v>2</v>
      </c>
      <c r="Z26">
        <f>$D$10</f>
        <v>4.65</v>
      </c>
      <c r="AA26">
        <f>Y26*Z26/100</f>
        <v>0.09300000000000001</v>
      </c>
      <c r="AC26" t="s">
        <v>742</v>
      </c>
      <c r="AF26">
        <v>36</v>
      </c>
      <c r="AG26">
        <f>$D$10</f>
        <v>4.65</v>
      </c>
      <c r="AH26">
        <f>AF26*AG26/100</f>
        <v>1.6740000000000002</v>
      </c>
    </row>
    <row r="27" spans="1:34" ht="12.75">
      <c r="A27" t="s">
        <v>790</v>
      </c>
      <c r="B27" t="s">
        <v>917</v>
      </c>
      <c r="C27" s="346" t="s">
        <v>791</v>
      </c>
      <c r="D27">
        <v>2.3</v>
      </c>
      <c r="E27">
        <f>$D$11</f>
        <v>20</v>
      </c>
      <c r="F27">
        <f>D27*E27/100</f>
        <v>0.46</v>
      </c>
      <c r="H27" t="s">
        <v>790</v>
      </c>
      <c r="I27" t="s">
        <v>917</v>
      </c>
      <c r="J27" s="346" t="s">
        <v>791</v>
      </c>
      <c r="K27">
        <v>0.176</v>
      </c>
      <c r="L27">
        <f>$D$11</f>
        <v>20</v>
      </c>
      <c r="M27">
        <f>K27*L27/100</f>
        <v>0.035199999999999995</v>
      </c>
      <c r="O27" t="s">
        <v>790</v>
      </c>
      <c r="P27" t="s">
        <v>917</v>
      </c>
      <c r="Q27" s="346" t="s">
        <v>791</v>
      </c>
      <c r="R27">
        <v>0.528</v>
      </c>
      <c r="S27">
        <f>$D$11</f>
        <v>20</v>
      </c>
      <c r="T27">
        <f>R27*S27/100</f>
        <v>0.1056</v>
      </c>
      <c r="V27" t="s">
        <v>790</v>
      </c>
      <c r="W27" t="s">
        <v>917</v>
      </c>
      <c r="X27" s="346" t="s">
        <v>791</v>
      </c>
      <c r="Y27">
        <v>0.35</v>
      </c>
      <c r="Z27">
        <f>$D$11</f>
        <v>20</v>
      </c>
      <c r="AA27">
        <f>Y27*Z27/100</f>
        <v>0.07</v>
      </c>
      <c r="AC27" t="s">
        <v>927</v>
      </c>
      <c r="AF27">
        <v>0.024</v>
      </c>
      <c r="AG27">
        <f>$D$11</f>
        <v>20</v>
      </c>
      <c r="AH27">
        <f>AF27*AG27/100</f>
        <v>0.0048</v>
      </c>
    </row>
    <row r="28" spans="1:34" ht="12.75">
      <c r="A28" t="s">
        <v>605</v>
      </c>
      <c r="E28">
        <f>SUM(E23:E27)</f>
        <v>342.94</v>
      </c>
      <c r="F28">
        <f>SUM(F23:F27)</f>
        <v>6.238950000000001</v>
      </c>
      <c r="H28" t="s">
        <v>605</v>
      </c>
      <c r="L28">
        <f>SUM(L23:L27)</f>
        <v>342.94</v>
      </c>
      <c r="M28">
        <f>SUM(M23:M27)</f>
        <v>0.9835450000000002</v>
      </c>
      <c r="O28" t="s">
        <v>605</v>
      </c>
      <c r="S28">
        <f>SUM(S23:S27)</f>
        <v>342.94</v>
      </c>
      <c r="T28">
        <f>SUM(T23:T27)</f>
        <v>0.5941200000000001</v>
      </c>
      <c r="V28" t="s">
        <v>605</v>
      </c>
      <c r="Z28">
        <f>SUM(Z23:Z27)</f>
        <v>342.94</v>
      </c>
      <c r="AA28">
        <f>SUM(AA23:AA27)</f>
        <v>0.7629999999999999</v>
      </c>
      <c r="AC28" t="s">
        <v>605</v>
      </c>
      <c r="AG28">
        <f>SUM(AG23:AG27)</f>
        <v>342.94</v>
      </c>
      <c r="AH28">
        <f>SUM(AH23:AH27)</f>
        <v>5.2788</v>
      </c>
    </row>
    <row r="29" spans="1:34" ht="12.75">
      <c r="A29" t="s">
        <v>757</v>
      </c>
      <c r="F29" s="345">
        <f>F28/E28*100</f>
        <v>1.8192540969265765</v>
      </c>
      <c r="H29" t="s">
        <v>760</v>
      </c>
      <c r="M29" s="345">
        <f>M28/L28*100</f>
        <v>0.2867979821543128</v>
      </c>
      <c r="O29" t="s">
        <v>763</v>
      </c>
      <c r="T29" s="345">
        <f>T28/S28*100</f>
        <v>0.1732431329095469</v>
      </c>
      <c r="V29" t="s">
        <v>766</v>
      </c>
      <c r="AA29" s="345">
        <f>AA28/Z28*100</f>
        <v>0.22248789875780017</v>
      </c>
      <c r="AC29" t="s">
        <v>769</v>
      </c>
      <c r="AH29" s="345">
        <f>AH28/AG28*100</f>
        <v>1.539278007814778</v>
      </c>
    </row>
    <row r="31" spans="1:20" ht="12.75">
      <c r="A31" t="s">
        <v>781</v>
      </c>
      <c r="B31" t="s">
        <v>779</v>
      </c>
      <c r="C31" t="s">
        <v>780</v>
      </c>
      <c r="D31" t="s">
        <v>770</v>
      </c>
      <c r="E31" t="s">
        <v>598</v>
      </c>
      <c r="F31" t="s">
        <v>771</v>
      </c>
      <c r="H31" t="s">
        <v>781</v>
      </c>
      <c r="I31" t="s">
        <v>779</v>
      </c>
      <c r="J31" t="s">
        <v>780</v>
      </c>
      <c r="K31" t="s">
        <v>773</v>
      </c>
      <c r="L31" t="s">
        <v>598</v>
      </c>
      <c r="M31" t="s">
        <v>774</v>
      </c>
      <c r="O31" t="s">
        <v>781</v>
      </c>
      <c r="P31" t="s">
        <v>779</v>
      </c>
      <c r="Q31" t="s">
        <v>780</v>
      </c>
      <c r="R31" t="s">
        <v>776</v>
      </c>
      <c r="S31" t="s">
        <v>598</v>
      </c>
      <c r="T31" t="s">
        <v>777</v>
      </c>
    </row>
    <row r="32" spans="1:20" ht="12.75">
      <c r="A32" t="s">
        <v>786</v>
      </c>
      <c r="B32" t="s">
        <v>919</v>
      </c>
      <c r="C32">
        <v>1301</v>
      </c>
      <c r="D32">
        <v>1.9</v>
      </c>
      <c r="E32">
        <f>$D$7</f>
        <v>300</v>
      </c>
      <c r="F32">
        <f>D32*E32/100</f>
        <v>5.7</v>
      </c>
      <c r="H32" t="s">
        <v>786</v>
      </c>
      <c r="I32" t="s">
        <v>919</v>
      </c>
      <c r="J32">
        <v>1301</v>
      </c>
      <c r="K32">
        <v>0.5</v>
      </c>
      <c r="L32">
        <f>$D$7</f>
        <v>300</v>
      </c>
      <c r="M32">
        <f>K32*L32/100</f>
        <v>1.5</v>
      </c>
      <c r="O32" t="s">
        <v>786</v>
      </c>
      <c r="P32" t="s">
        <v>919</v>
      </c>
      <c r="Q32">
        <v>1301</v>
      </c>
      <c r="R32">
        <v>1.9</v>
      </c>
      <c r="S32">
        <f>$D$7</f>
        <v>300</v>
      </c>
      <c r="T32">
        <f>R32*S32/100</f>
        <v>5.7</v>
      </c>
    </row>
    <row r="33" spans="1:20" ht="12.75">
      <c r="A33" t="s">
        <v>787</v>
      </c>
      <c r="B33" t="s">
        <v>919</v>
      </c>
      <c r="C33">
        <v>876</v>
      </c>
      <c r="D33">
        <v>0</v>
      </c>
      <c r="E33">
        <f>$D$8</f>
        <v>12.6</v>
      </c>
      <c r="F33">
        <f>D33*E33/100</f>
        <v>0</v>
      </c>
      <c r="H33" t="s">
        <v>787</v>
      </c>
      <c r="I33" t="s">
        <v>919</v>
      </c>
      <c r="J33">
        <v>77</v>
      </c>
      <c r="K33">
        <v>0</v>
      </c>
      <c r="L33">
        <f>$D$8</f>
        <v>12.6</v>
      </c>
      <c r="M33">
        <f>K33*L33/100</f>
        <v>0</v>
      </c>
      <c r="O33" t="s">
        <v>787</v>
      </c>
      <c r="P33" t="s">
        <v>919</v>
      </c>
      <c r="Q33">
        <v>77</v>
      </c>
      <c r="R33">
        <v>0</v>
      </c>
      <c r="S33">
        <f>$D$8</f>
        <v>12.6</v>
      </c>
      <c r="T33">
        <f>R33*S33/100</f>
        <v>0</v>
      </c>
    </row>
    <row r="34" spans="1:20" ht="12.75">
      <c r="A34" t="s">
        <v>788</v>
      </c>
      <c r="B34" t="s">
        <v>919</v>
      </c>
      <c r="C34">
        <v>556</v>
      </c>
      <c r="D34">
        <v>42</v>
      </c>
      <c r="E34">
        <f>$D$9</f>
        <v>5.69</v>
      </c>
      <c r="F34">
        <f>D34*E34/100</f>
        <v>2.3898</v>
      </c>
      <c r="H34" t="s">
        <v>788</v>
      </c>
      <c r="I34" t="s">
        <v>919</v>
      </c>
      <c r="J34">
        <v>556</v>
      </c>
      <c r="K34">
        <v>0</v>
      </c>
      <c r="L34">
        <f>$D$9</f>
        <v>5.69</v>
      </c>
      <c r="M34">
        <f>K34*L34/100</f>
        <v>0</v>
      </c>
      <c r="O34" t="s">
        <v>788</v>
      </c>
      <c r="P34" t="s">
        <v>919</v>
      </c>
      <c r="Q34">
        <v>556</v>
      </c>
      <c r="R34">
        <v>0</v>
      </c>
      <c r="S34">
        <f>$D$9</f>
        <v>5.69</v>
      </c>
      <c r="T34">
        <f>R34*S34/100</f>
        <v>0</v>
      </c>
    </row>
    <row r="35" spans="1:20" ht="12.75">
      <c r="A35" t="s">
        <v>789</v>
      </c>
      <c r="B35" t="s">
        <v>919</v>
      </c>
      <c r="C35">
        <v>1199</v>
      </c>
      <c r="D35">
        <v>10</v>
      </c>
      <c r="E35">
        <f>$D$10</f>
        <v>4.65</v>
      </c>
      <c r="F35">
        <f>D35*E35/100</f>
        <v>0.465</v>
      </c>
      <c r="H35" t="s">
        <v>789</v>
      </c>
      <c r="I35" t="s">
        <v>919</v>
      </c>
      <c r="J35">
        <v>1199</v>
      </c>
      <c r="K35">
        <v>11</v>
      </c>
      <c r="L35">
        <f>$D$10</f>
        <v>4.65</v>
      </c>
      <c r="M35">
        <f>K35*L35/100</f>
        <v>0.5115000000000001</v>
      </c>
      <c r="O35" t="s">
        <v>789</v>
      </c>
      <c r="P35" t="s">
        <v>919</v>
      </c>
      <c r="Q35">
        <v>1199</v>
      </c>
      <c r="R35">
        <v>200</v>
      </c>
      <c r="S35">
        <f>$D$10</f>
        <v>4.65</v>
      </c>
      <c r="T35">
        <f>R35*S35/100</f>
        <v>9.3</v>
      </c>
    </row>
    <row r="36" spans="1:20" ht="12.75">
      <c r="A36" t="s">
        <v>790</v>
      </c>
      <c r="B36" t="s">
        <v>919</v>
      </c>
      <c r="C36">
        <v>1230</v>
      </c>
      <c r="D36">
        <v>71.9</v>
      </c>
      <c r="E36">
        <f>$D$11</f>
        <v>20</v>
      </c>
      <c r="F36">
        <f>D36*E36/100</f>
        <v>14.38</v>
      </c>
      <c r="H36" t="s">
        <v>790</v>
      </c>
      <c r="I36" t="s">
        <v>919</v>
      </c>
      <c r="J36">
        <v>1230</v>
      </c>
      <c r="K36">
        <v>4.8</v>
      </c>
      <c r="L36">
        <f>$D$11</f>
        <v>20</v>
      </c>
      <c r="M36">
        <f>K36*L36/100</f>
        <v>0.96</v>
      </c>
      <c r="O36" t="s">
        <v>790</v>
      </c>
      <c r="P36" t="s">
        <v>919</v>
      </c>
      <c r="Q36">
        <v>1230</v>
      </c>
      <c r="R36">
        <v>47.1</v>
      </c>
      <c r="S36">
        <f>$D$11</f>
        <v>20</v>
      </c>
      <c r="T36">
        <f>R36*S36/100</f>
        <v>9.42</v>
      </c>
    </row>
    <row r="37" spans="1:20" ht="12.75">
      <c r="A37" t="s">
        <v>605</v>
      </c>
      <c r="E37">
        <f>SUM(E32:E36)</f>
        <v>342.94</v>
      </c>
      <c r="F37">
        <f>SUM(F32:F36)</f>
        <v>22.934800000000003</v>
      </c>
      <c r="H37" t="s">
        <v>605</v>
      </c>
      <c r="L37">
        <f>SUM(L32:L36)</f>
        <v>342.94</v>
      </c>
      <c r="M37">
        <f>SUM(M32:M36)</f>
        <v>2.9715</v>
      </c>
      <c r="O37" t="s">
        <v>605</v>
      </c>
      <c r="S37">
        <f>SUM(S32:S36)</f>
        <v>342.94</v>
      </c>
      <c r="T37">
        <f>SUM(T32:T36)</f>
        <v>24.42</v>
      </c>
    </row>
    <row r="38" spans="1:20" ht="12.75">
      <c r="A38" t="s">
        <v>772</v>
      </c>
      <c r="F38" s="345">
        <f>F37/E37*100</f>
        <v>6.687700472385841</v>
      </c>
      <c r="H38" t="s">
        <v>775</v>
      </c>
      <c r="M38" s="345">
        <f>M37/L37*100</f>
        <v>0.8664781011255612</v>
      </c>
      <c r="O38" t="s">
        <v>778</v>
      </c>
      <c r="T38" s="345">
        <f>T37/S37*100</f>
        <v>7.120779145039949</v>
      </c>
    </row>
  </sheetData>
  <sheetProtection/>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AH38"/>
  <sheetViews>
    <sheetView zoomScalePageLayoutView="0" workbookViewId="0" topLeftCell="A13">
      <selection activeCell="M32" sqref="M32"/>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726</v>
      </c>
    </row>
    <row r="4" ht="12.75">
      <c r="A4" t="s">
        <v>727</v>
      </c>
    </row>
    <row r="5" ht="12.75">
      <c r="A5" t="s">
        <v>728</v>
      </c>
    </row>
    <row r="6" spans="1:4" ht="12.75">
      <c r="A6" t="s">
        <v>729</v>
      </c>
      <c r="B6" t="s">
        <v>792</v>
      </c>
      <c r="C6" t="s">
        <v>793</v>
      </c>
      <c r="D6" t="s">
        <v>794</v>
      </c>
    </row>
    <row r="7" spans="1:4" ht="12.75">
      <c r="A7" t="s">
        <v>730</v>
      </c>
      <c r="B7">
        <v>2.5</v>
      </c>
      <c r="C7" t="s">
        <v>731</v>
      </c>
      <c r="D7">
        <v>300</v>
      </c>
    </row>
    <row r="8" spans="1:4" ht="12.75">
      <c r="A8" t="s">
        <v>732</v>
      </c>
      <c r="B8">
        <v>1</v>
      </c>
      <c r="C8" t="s">
        <v>733</v>
      </c>
      <c r="D8">
        <v>12.6</v>
      </c>
    </row>
    <row r="9" spans="1:4" ht="12.75">
      <c r="A9" t="s">
        <v>572</v>
      </c>
      <c r="B9">
        <v>1</v>
      </c>
      <c r="C9" t="s">
        <v>734</v>
      </c>
      <c r="D9">
        <v>5.69</v>
      </c>
    </row>
    <row r="10" spans="1:4" ht="12.75">
      <c r="A10" t="s">
        <v>735</v>
      </c>
      <c r="B10">
        <v>1.5</v>
      </c>
      <c r="C10" t="s">
        <v>734</v>
      </c>
      <c r="D10">
        <v>4.65</v>
      </c>
    </row>
    <row r="11" spans="1:4" ht="12.75">
      <c r="A11" t="s">
        <v>736</v>
      </c>
      <c r="B11">
        <v>1</v>
      </c>
      <c r="C11" t="s">
        <v>737</v>
      </c>
      <c r="D11">
        <v>20</v>
      </c>
    </row>
    <row r="13" spans="1:34" ht="12.75">
      <c r="A13" t="s">
        <v>781</v>
      </c>
      <c r="B13" t="s">
        <v>662</v>
      </c>
      <c r="C13" t="s">
        <v>663</v>
      </c>
      <c r="D13" t="s">
        <v>597</v>
      </c>
      <c r="E13" t="s">
        <v>598</v>
      </c>
      <c r="F13" t="s">
        <v>599</v>
      </c>
      <c r="H13" t="s">
        <v>781</v>
      </c>
      <c r="I13" t="s">
        <v>662</v>
      </c>
      <c r="J13" t="s">
        <v>663</v>
      </c>
      <c r="K13" t="s">
        <v>743</v>
      </c>
      <c r="L13" t="s">
        <v>598</v>
      </c>
      <c r="M13" t="s">
        <v>744</v>
      </c>
      <c r="O13" t="s">
        <v>781</v>
      </c>
      <c r="P13" t="s">
        <v>662</v>
      </c>
      <c r="Q13" t="s">
        <v>663</v>
      </c>
      <c r="R13" t="s">
        <v>747</v>
      </c>
      <c r="S13" t="s">
        <v>598</v>
      </c>
      <c r="T13" t="s">
        <v>746</v>
      </c>
      <c r="V13" t="s">
        <v>738</v>
      </c>
      <c r="W13" t="s">
        <v>662</v>
      </c>
      <c r="X13" t="s">
        <v>663</v>
      </c>
      <c r="Y13" t="s">
        <v>749</v>
      </c>
      <c r="Z13" t="s">
        <v>598</v>
      </c>
      <c r="AA13" t="s">
        <v>750</v>
      </c>
      <c r="AC13" t="s">
        <v>781</v>
      </c>
      <c r="AD13" t="s">
        <v>662</v>
      </c>
      <c r="AE13" t="s">
        <v>663</v>
      </c>
      <c r="AF13" t="s">
        <v>752</v>
      </c>
      <c r="AG13" t="s">
        <v>598</v>
      </c>
      <c r="AH13" t="s">
        <v>753</v>
      </c>
    </row>
    <row r="14" spans="1:34" ht="12.75">
      <c r="A14" t="s">
        <v>786</v>
      </c>
      <c r="B14" t="s">
        <v>915</v>
      </c>
      <c r="C14" t="s">
        <v>782</v>
      </c>
      <c r="D14">
        <v>8</v>
      </c>
      <c r="E14">
        <f>$D$7</f>
        <v>300</v>
      </c>
      <c r="F14">
        <f>D14*E14/100</f>
        <v>24</v>
      </c>
      <c r="H14" t="s">
        <v>786</v>
      </c>
      <c r="I14" t="s">
        <v>915</v>
      </c>
      <c r="J14" t="s">
        <v>782</v>
      </c>
      <c r="K14">
        <v>449</v>
      </c>
      <c r="L14">
        <f>$D$7</f>
        <v>300</v>
      </c>
      <c r="M14">
        <f>K14*L14/100</f>
        <v>1347</v>
      </c>
      <c r="O14" t="s">
        <v>786</v>
      </c>
      <c r="P14" t="s">
        <v>915</v>
      </c>
      <c r="Q14" t="s">
        <v>782</v>
      </c>
      <c r="R14">
        <v>0</v>
      </c>
      <c r="S14">
        <f>$D$7</f>
        <v>300</v>
      </c>
      <c r="T14">
        <f>R14*S14/100</f>
        <v>0</v>
      </c>
      <c r="V14" t="s">
        <v>786</v>
      </c>
      <c r="W14" t="s">
        <v>915</v>
      </c>
      <c r="X14" t="s">
        <v>782</v>
      </c>
      <c r="Y14">
        <v>0</v>
      </c>
      <c r="Z14">
        <f>$D$7</f>
        <v>300</v>
      </c>
      <c r="AA14">
        <f>Y14*Z14/100</f>
        <v>0</v>
      </c>
      <c r="AC14" t="s">
        <v>786</v>
      </c>
      <c r="AD14" t="s">
        <v>915</v>
      </c>
      <c r="AE14" t="s">
        <v>782</v>
      </c>
      <c r="AF14">
        <v>0</v>
      </c>
      <c r="AG14">
        <f>$D$7</f>
        <v>300</v>
      </c>
      <c r="AH14">
        <f>AF14*AG14/100</f>
        <v>0</v>
      </c>
    </row>
    <row r="15" spans="1:34" ht="12.75">
      <c r="A15" t="s">
        <v>787</v>
      </c>
      <c r="B15" t="s">
        <v>915</v>
      </c>
      <c r="C15" t="s">
        <v>783</v>
      </c>
      <c r="D15">
        <v>0.1</v>
      </c>
      <c r="E15">
        <f>$D$8</f>
        <v>12.6</v>
      </c>
      <c r="F15">
        <f>D15*E15/100</f>
        <v>0.0126</v>
      </c>
      <c r="H15" t="s">
        <v>787</v>
      </c>
      <c r="I15" t="s">
        <v>915</v>
      </c>
      <c r="J15" t="s">
        <v>783</v>
      </c>
      <c r="K15">
        <v>0</v>
      </c>
      <c r="L15">
        <f>$D$8</f>
        <v>12.6</v>
      </c>
      <c r="M15">
        <f>K15*L15/100</f>
        <v>0</v>
      </c>
      <c r="O15" t="s">
        <v>787</v>
      </c>
      <c r="P15" t="s">
        <v>915</v>
      </c>
      <c r="Q15" t="s">
        <v>783</v>
      </c>
      <c r="R15">
        <v>2</v>
      </c>
      <c r="S15">
        <f>$D$8</f>
        <v>12.6</v>
      </c>
      <c r="T15">
        <f>R15*S15/100</f>
        <v>0.252</v>
      </c>
      <c r="V15" t="s">
        <v>787</v>
      </c>
      <c r="W15" t="s">
        <v>915</v>
      </c>
      <c r="X15" t="s">
        <v>783</v>
      </c>
      <c r="Y15">
        <v>0</v>
      </c>
      <c r="Z15">
        <f>$D$8</f>
        <v>12.6</v>
      </c>
      <c r="AA15">
        <f>Y15*Z15/100</f>
        <v>0</v>
      </c>
      <c r="AC15" t="s">
        <v>787</v>
      </c>
      <c r="AD15" t="s">
        <v>915</v>
      </c>
      <c r="AE15" t="s">
        <v>783</v>
      </c>
      <c r="AF15">
        <v>0</v>
      </c>
      <c r="AG15">
        <f>$D$8</f>
        <v>12.6</v>
      </c>
      <c r="AH15">
        <f>AF15*AG15/100</f>
        <v>0</v>
      </c>
    </row>
    <row r="16" spans="1:34" ht="12.75">
      <c r="A16" t="s">
        <v>788</v>
      </c>
      <c r="B16" t="s">
        <v>915</v>
      </c>
      <c r="C16" t="s">
        <v>784</v>
      </c>
      <c r="D16">
        <v>1.2</v>
      </c>
      <c r="E16">
        <f>$D$9</f>
        <v>5.69</v>
      </c>
      <c r="F16">
        <f>D16*E16/100</f>
        <v>0.06828000000000001</v>
      </c>
      <c r="H16" t="s">
        <v>788</v>
      </c>
      <c r="I16" t="s">
        <v>915</v>
      </c>
      <c r="J16" t="s">
        <v>784</v>
      </c>
      <c r="K16">
        <v>0</v>
      </c>
      <c r="L16">
        <f>$D$9</f>
        <v>5.69</v>
      </c>
      <c r="M16">
        <f>K16*L16/100</f>
        <v>0</v>
      </c>
      <c r="O16" t="s">
        <v>788</v>
      </c>
      <c r="P16" t="s">
        <v>915</v>
      </c>
      <c r="Q16" t="s">
        <v>784</v>
      </c>
      <c r="R16">
        <v>0</v>
      </c>
      <c r="S16">
        <f>$D$9</f>
        <v>5.69</v>
      </c>
      <c r="T16">
        <f>R16*S16/100</f>
        <v>0</v>
      </c>
      <c r="V16" t="s">
        <v>788</v>
      </c>
      <c r="W16" t="s">
        <v>915</v>
      </c>
      <c r="X16" t="s">
        <v>784</v>
      </c>
      <c r="Y16">
        <v>0</v>
      </c>
      <c r="Z16">
        <f>$D$9</f>
        <v>5.69</v>
      </c>
      <c r="AA16">
        <f>Y16*Z16/100</f>
        <v>0</v>
      </c>
      <c r="AC16" t="s">
        <v>788</v>
      </c>
      <c r="AD16" t="s">
        <v>915</v>
      </c>
      <c r="AE16" t="s">
        <v>784</v>
      </c>
      <c r="AF16">
        <v>0</v>
      </c>
      <c r="AG16">
        <f>$D$9</f>
        <v>5.69</v>
      </c>
      <c r="AH16">
        <f>AF16*AG16/100</f>
        <v>0</v>
      </c>
    </row>
    <row r="17" spans="1:34" ht="12.75">
      <c r="A17" t="s">
        <v>789</v>
      </c>
      <c r="B17" t="s">
        <v>915</v>
      </c>
      <c r="C17" t="s">
        <v>785</v>
      </c>
      <c r="D17">
        <v>20</v>
      </c>
      <c r="E17">
        <f>$D$10</f>
        <v>4.65</v>
      </c>
      <c r="F17">
        <f>D17*E17/100</f>
        <v>0.93</v>
      </c>
      <c r="H17" t="s">
        <v>789</v>
      </c>
      <c r="I17" t="s">
        <v>915</v>
      </c>
      <c r="J17" t="s">
        <v>785</v>
      </c>
      <c r="K17">
        <v>4000</v>
      </c>
      <c r="L17">
        <f>$D$10</f>
        <v>4.65</v>
      </c>
      <c r="M17">
        <f>K17*L17/100</f>
        <v>186</v>
      </c>
      <c r="O17" t="s">
        <v>789</v>
      </c>
      <c r="P17" t="s">
        <v>915</v>
      </c>
      <c r="Q17" t="s">
        <v>785</v>
      </c>
      <c r="R17">
        <v>0</v>
      </c>
      <c r="S17">
        <f>$D$10</f>
        <v>4.65</v>
      </c>
      <c r="T17">
        <f>R17*S17/100</f>
        <v>0</v>
      </c>
      <c r="V17" t="s">
        <v>789</v>
      </c>
      <c r="W17" t="s">
        <v>919</v>
      </c>
      <c r="X17">
        <v>1199</v>
      </c>
      <c r="Y17">
        <v>0</v>
      </c>
      <c r="Z17">
        <f>$D$10</f>
        <v>4.65</v>
      </c>
      <c r="AA17">
        <f>Y17*Z17/100</f>
        <v>0</v>
      </c>
      <c r="AC17" t="s">
        <v>789</v>
      </c>
      <c r="AD17" t="s">
        <v>915</v>
      </c>
      <c r="AE17" t="s">
        <v>785</v>
      </c>
      <c r="AF17">
        <v>0</v>
      </c>
      <c r="AG17">
        <f>$D$10</f>
        <v>4.65</v>
      </c>
      <c r="AH17">
        <f>AF17*AG17/100</f>
        <v>0</v>
      </c>
    </row>
    <row r="18" spans="1:34" ht="12.75">
      <c r="A18" t="s">
        <v>790</v>
      </c>
      <c r="B18" t="s">
        <v>917</v>
      </c>
      <c r="C18" s="346" t="s">
        <v>791</v>
      </c>
      <c r="D18">
        <v>2.73</v>
      </c>
      <c r="E18">
        <f>$D$11</f>
        <v>20</v>
      </c>
      <c r="F18">
        <f>D18*E18/100</f>
        <v>0.546</v>
      </c>
      <c r="H18" t="s">
        <v>790</v>
      </c>
      <c r="I18" t="s">
        <v>917</v>
      </c>
      <c r="J18" s="346" t="s">
        <v>791</v>
      </c>
      <c r="K18">
        <v>146</v>
      </c>
      <c r="L18">
        <f>$D$11</f>
        <v>20</v>
      </c>
      <c r="M18">
        <f>K18*L18/100</f>
        <v>29.2</v>
      </c>
      <c r="O18" t="s">
        <v>790</v>
      </c>
      <c r="P18" t="s">
        <v>917</v>
      </c>
      <c r="Q18" s="346" t="s">
        <v>791</v>
      </c>
      <c r="R18">
        <v>381</v>
      </c>
      <c r="S18">
        <f>$D$11</f>
        <v>20</v>
      </c>
      <c r="T18">
        <f>R18*S18/100</f>
        <v>76.2</v>
      </c>
      <c r="V18" t="s">
        <v>790</v>
      </c>
      <c r="W18" t="s">
        <v>917</v>
      </c>
      <c r="X18" s="346" t="s">
        <v>791</v>
      </c>
      <c r="Y18">
        <v>1.95</v>
      </c>
      <c r="Z18">
        <f>$D$11</f>
        <v>20</v>
      </c>
      <c r="AA18">
        <f>Y18*Z18/100</f>
        <v>0.39</v>
      </c>
      <c r="AC18" t="s">
        <v>790</v>
      </c>
      <c r="AD18" t="s">
        <v>917</v>
      </c>
      <c r="AE18" s="346" t="s">
        <v>791</v>
      </c>
      <c r="AF18">
        <v>5.4</v>
      </c>
      <c r="AG18">
        <f>$D$11</f>
        <v>20</v>
      </c>
      <c r="AH18">
        <f>AF18*AG18/100</f>
        <v>1.08</v>
      </c>
    </row>
    <row r="19" spans="1:34" ht="12.75">
      <c r="A19" t="s">
        <v>605</v>
      </c>
      <c r="E19">
        <f>SUM(E14:E18)</f>
        <v>342.94</v>
      </c>
      <c r="F19">
        <f>SUM(F14:F18)</f>
        <v>25.55688</v>
      </c>
      <c r="H19" t="s">
        <v>605</v>
      </c>
      <c r="L19">
        <f>SUM(L14:L18)</f>
        <v>342.94</v>
      </c>
      <c r="M19">
        <f>SUM(M14:M18)</f>
        <v>1562.2</v>
      </c>
      <c r="O19" t="s">
        <v>605</v>
      </c>
      <c r="S19">
        <f>SUM(S14:S18)</f>
        <v>342.94</v>
      </c>
      <c r="T19">
        <f>SUM(T14:T18)</f>
        <v>76.452</v>
      </c>
      <c r="V19" t="s">
        <v>605</v>
      </c>
      <c r="Z19">
        <f>SUM(Z14:Z18)</f>
        <v>342.94</v>
      </c>
      <c r="AA19">
        <f>SUM(AA14:AA18)</f>
        <v>0.39</v>
      </c>
      <c r="AC19" t="s">
        <v>605</v>
      </c>
      <c r="AG19">
        <f>SUM(AG14:AG18)</f>
        <v>342.94</v>
      </c>
      <c r="AH19">
        <f>SUM(AH14:AH18)</f>
        <v>1.08</v>
      </c>
    </row>
    <row r="20" spans="1:34" ht="12.75">
      <c r="A20" t="s">
        <v>606</v>
      </c>
      <c r="F20" s="345">
        <f>F19/E19*100</f>
        <v>7.4522890301510465</v>
      </c>
      <c r="H20" t="s">
        <v>745</v>
      </c>
      <c r="M20" s="345">
        <f>M19/L19*100</f>
        <v>455.53157986819855</v>
      </c>
      <c r="O20" t="s">
        <v>748</v>
      </c>
      <c r="T20" s="345">
        <f>T19/S19*100</f>
        <v>22.293112497813027</v>
      </c>
      <c r="V20" t="s">
        <v>751</v>
      </c>
      <c r="AA20" s="345">
        <f>AA19/Z19*100</f>
        <v>0.11372251705837756</v>
      </c>
      <c r="AC20" t="s">
        <v>754</v>
      </c>
      <c r="AH20" s="345">
        <f>AH19/AG19*100</f>
        <v>0.3149238933924302</v>
      </c>
    </row>
    <row r="22" spans="1:34" ht="12.75">
      <c r="A22" t="s">
        <v>781</v>
      </c>
      <c r="B22" t="s">
        <v>662</v>
      </c>
      <c r="C22" t="s">
        <v>663</v>
      </c>
      <c r="D22" t="s">
        <v>755</v>
      </c>
      <c r="E22" t="s">
        <v>598</v>
      </c>
      <c r="F22" t="s">
        <v>756</v>
      </c>
      <c r="H22" t="s">
        <v>781</v>
      </c>
      <c r="I22" t="s">
        <v>662</v>
      </c>
      <c r="J22" t="s">
        <v>663</v>
      </c>
      <c r="K22" t="s">
        <v>758</v>
      </c>
      <c r="L22" t="s">
        <v>598</v>
      </c>
      <c r="M22" t="s">
        <v>759</v>
      </c>
      <c r="O22" t="s">
        <v>781</v>
      </c>
      <c r="P22" t="s">
        <v>662</v>
      </c>
      <c r="Q22" t="s">
        <v>663</v>
      </c>
      <c r="R22" t="s">
        <v>761</v>
      </c>
      <c r="S22" t="s">
        <v>598</v>
      </c>
      <c r="T22" t="s">
        <v>762</v>
      </c>
      <c r="V22" t="s">
        <v>781</v>
      </c>
      <c r="W22" t="s">
        <v>662</v>
      </c>
      <c r="X22" t="s">
        <v>663</v>
      </c>
      <c r="Y22" t="s">
        <v>764</v>
      </c>
      <c r="Z22" t="s">
        <v>598</v>
      </c>
      <c r="AA22" t="s">
        <v>765</v>
      </c>
      <c r="AC22" t="s">
        <v>738</v>
      </c>
      <c r="AF22" t="s">
        <v>767</v>
      </c>
      <c r="AG22" t="s">
        <v>598</v>
      </c>
      <c r="AH22" t="s">
        <v>768</v>
      </c>
    </row>
    <row r="23" spans="1:34" ht="12.75">
      <c r="A23" t="s">
        <v>786</v>
      </c>
      <c r="B23" t="s">
        <v>915</v>
      </c>
      <c r="C23" t="s">
        <v>782</v>
      </c>
      <c r="D23">
        <v>1.8</v>
      </c>
      <c r="E23">
        <f>$D$7</f>
        <v>300</v>
      </c>
      <c r="F23">
        <f>D23*E23/100</f>
        <v>5.4</v>
      </c>
      <c r="H23" t="s">
        <v>786</v>
      </c>
      <c r="I23" t="s">
        <v>915</v>
      </c>
      <c r="J23" t="s">
        <v>782</v>
      </c>
      <c r="K23">
        <v>0.28</v>
      </c>
      <c r="L23">
        <f>$D$7</f>
        <v>300</v>
      </c>
      <c r="M23">
        <f>K23*L23/100</f>
        <v>0.8400000000000002</v>
      </c>
      <c r="O23" t="s">
        <v>786</v>
      </c>
      <c r="P23" t="s">
        <v>915</v>
      </c>
      <c r="Q23" t="s">
        <v>782</v>
      </c>
      <c r="R23">
        <v>0.1</v>
      </c>
      <c r="S23">
        <f>$D$7</f>
        <v>300</v>
      </c>
      <c r="T23">
        <f>R23*S23/100</f>
        <v>0.3</v>
      </c>
      <c r="V23" t="s">
        <v>786</v>
      </c>
      <c r="W23" t="s">
        <v>915</v>
      </c>
      <c r="X23" t="s">
        <v>782</v>
      </c>
      <c r="Y23">
        <v>0.2</v>
      </c>
      <c r="Z23">
        <f>$D$7</f>
        <v>300</v>
      </c>
      <c r="AA23">
        <f>Y23*Z23/100</f>
        <v>0.6</v>
      </c>
      <c r="AC23" t="s">
        <v>740</v>
      </c>
      <c r="AF23">
        <v>1.2</v>
      </c>
      <c r="AG23">
        <f>$D$7</f>
        <v>300</v>
      </c>
      <c r="AH23">
        <f>AF23*AG23/100</f>
        <v>3.6</v>
      </c>
    </row>
    <row r="24" spans="1:34" ht="12.75">
      <c r="A24" t="s">
        <v>787</v>
      </c>
      <c r="B24" t="s">
        <v>915</v>
      </c>
      <c r="C24" t="s">
        <v>783</v>
      </c>
      <c r="D24">
        <v>0.01</v>
      </c>
      <c r="E24">
        <f>$D$8</f>
        <v>12.6</v>
      </c>
      <c r="F24">
        <f>D24*E24/100</f>
        <v>0.00126</v>
      </c>
      <c r="H24" t="s">
        <v>787</v>
      </c>
      <c r="I24" t="s">
        <v>915</v>
      </c>
      <c r="J24" t="s">
        <v>783</v>
      </c>
      <c r="K24">
        <v>0</v>
      </c>
      <c r="L24">
        <f>$D$8</f>
        <v>12.6</v>
      </c>
      <c r="M24">
        <f>K24*L24/100</f>
        <v>0</v>
      </c>
      <c r="O24" t="s">
        <v>787</v>
      </c>
      <c r="P24" t="s">
        <v>915</v>
      </c>
      <c r="Q24" t="s">
        <v>783</v>
      </c>
      <c r="R24">
        <v>0.02</v>
      </c>
      <c r="S24">
        <f>$D$8</f>
        <v>12.6</v>
      </c>
      <c r="T24">
        <f>R24*S24/100</f>
        <v>0.00252</v>
      </c>
      <c r="V24" t="s">
        <v>787</v>
      </c>
      <c r="W24" t="s">
        <v>915</v>
      </c>
      <c r="X24" t="s">
        <v>783</v>
      </c>
      <c r="Y24">
        <v>0</v>
      </c>
      <c r="Z24">
        <f>$D$8</f>
        <v>12.6</v>
      </c>
      <c r="AA24">
        <f>Y24*Z24/100</f>
        <v>0</v>
      </c>
      <c r="AC24" t="s">
        <v>741</v>
      </c>
      <c r="AF24">
        <v>0</v>
      </c>
      <c r="AG24">
        <f>$D$8</f>
        <v>12.6</v>
      </c>
      <c r="AH24">
        <f>AF24*AG24/100</f>
        <v>0</v>
      </c>
    </row>
    <row r="25" spans="1:34" ht="12.75">
      <c r="A25" t="s">
        <v>788</v>
      </c>
      <c r="B25" t="s">
        <v>915</v>
      </c>
      <c r="C25" t="s">
        <v>784</v>
      </c>
      <c r="D25">
        <v>0.1</v>
      </c>
      <c r="E25">
        <f>$D$9</f>
        <v>5.69</v>
      </c>
      <c r="F25">
        <f>D25*E25/100</f>
        <v>0.005690000000000001</v>
      </c>
      <c r="H25" t="s">
        <v>788</v>
      </c>
      <c r="I25" t="s">
        <v>915</v>
      </c>
      <c r="J25" t="s">
        <v>784</v>
      </c>
      <c r="K25">
        <v>0</v>
      </c>
      <c r="L25">
        <f>$D$9</f>
        <v>5.69</v>
      </c>
      <c r="M25">
        <f>K25*L25/100</f>
        <v>0</v>
      </c>
      <c r="O25" t="s">
        <v>788</v>
      </c>
      <c r="P25" t="s">
        <v>915</v>
      </c>
      <c r="Q25" t="s">
        <v>784</v>
      </c>
      <c r="R25">
        <v>0</v>
      </c>
      <c r="S25">
        <f>$D$9</f>
        <v>5.69</v>
      </c>
      <c r="T25">
        <f>R25*S25/100</f>
        <v>0</v>
      </c>
      <c r="V25" t="s">
        <v>788</v>
      </c>
      <c r="W25" t="s">
        <v>915</v>
      </c>
      <c r="X25" t="s">
        <v>784</v>
      </c>
      <c r="Y25">
        <v>0</v>
      </c>
      <c r="Z25">
        <f>$D$9</f>
        <v>5.69</v>
      </c>
      <c r="AA25">
        <f>Y25*Z25/100</f>
        <v>0</v>
      </c>
      <c r="AC25" t="s">
        <v>739</v>
      </c>
      <c r="AF25">
        <v>0</v>
      </c>
      <c r="AG25">
        <f>$D$9</f>
        <v>5.69</v>
      </c>
      <c r="AH25">
        <f>AF25*AG25/100</f>
        <v>0</v>
      </c>
    </row>
    <row r="26" spans="1:34" ht="12.75">
      <c r="A26" t="s">
        <v>789</v>
      </c>
      <c r="B26" t="s">
        <v>915</v>
      </c>
      <c r="C26" t="s">
        <v>785</v>
      </c>
      <c r="D26">
        <v>8</v>
      </c>
      <c r="E26">
        <f>$D$10</f>
        <v>4.65</v>
      </c>
      <c r="F26">
        <f>D26*E26/100</f>
        <v>0.37200000000000005</v>
      </c>
      <c r="H26" t="s">
        <v>789</v>
      </c>
      <c r="I26" t="s">
        <v>915</v>
      </c>
      <c r="J26" t="s">
        <v>785</v>
      </c>
      <c r="K26">
        <v>2.33</v>
      </c>
      <c r="L26">
        <f>$D$10</f>
        <v>4.65</v>
      </c>
      <c r="M26">
        <f>K26*L26/100</f>
        <v>0.10834500000000002</v>
      </c>
      <c r="O26" t="s">
        <v>789</v>
      </c>
      <c r="P26" t="s">
        <v>915</v>
      </c>
      <c r="Q26" t="s">
        <v>785</v>
      </c>
      <c r="R26">
        <v>4</v>
      </c>
      <c r="S26">
        <f>$D$10</f>
        <v>4.65</v>
      </c>
      <c r="T26">
        <f>R26*S26/100</f>
        <v>0.18600000000000003</v>
      </c>
      <c r="V26" t="s">
        <v>789</v>
      </c>
      <c r="W26" t="s">
        <v>915</v>
      </c>
      <c r="X26" t="s">
        <v>785</v>
      </c>
      <c r="Y26">
        <v>2</v>
      </c>
      <c r="Z26">
        <f>$D$10</f>
        <v>4.65</v>
      </c>
      <c r="AA26">
        <f>Y26*Z26/100</f>
        <v>0.09300000000000001</v>
      </c>
      <c r="AC26" t="s">
        <v>742</v>
      </c>
      <c r="AF26">
        <v>36</v>
      </c>
      <c r="AG26">
        <f>$D$10</f>
        <v>4.65</v>
      </c>
      <c r="AH26">
        <f>AF26*AG26/100</f>
        <v>1.6740000000000002</v>
      </c>
    </row>
    <row r="27" spans="1:34" ht="12.75">
      <c r="A27" t="s">
        <v>790</v>
      </c>
      <c r="B27" t="s">
        <v>917</v>
      </c>
      <c r="C27" s="346" t="s">
        <v>791</v>
      </c>
      <c r="D27">
        <v>2.3</v>
      </c>
      <c r="E27">
        <f>$D$11</f>
        <v>20</v>
      </c>
      <c r="F27">
        <f>D27*E27/100</f>
        <v>0.46</v>
      </c>
      <c r="H27" t="s">
        <v>790</v>
      </c>
      <c r="I27" t="s">
        <v>917</v>
      </c>
      <c r="J27" s="346" t="s">
        <v>791</v>
      </c>
      <c r="K27">
        <v>0.176</v>
      </c>
      <c r="L27">
        <f>$D$11</f>
        <v>20</v>
      </c>
      <c r="M27">
        <f>K27*L27/100</f>
        <v>0.035199999999999995</v>
      </c>
      <c r="O27" t="s">
        <v>790</v>
      </c>
      <c r="P27" t="s">
        <v>917</v>
      </c>
      <c r="Q27" s="346" t="s">
        <v>791</v>
      </c>
      <c r="R27">
        <v>0.528</v>
      </c>
      <c r="S27">
        <f>$D$11</f>
        <v>20</v>
      </c>
      <c r="T27">
        <f>R27*S27/100</f>
        <v>0.1056</v>
      </c>
      <c r="V27" t="s">
        <v>790</v>
      </c>
      <c r="W27" t="s">
        <v>917</v>
      </c>
      <c r="X27" s="346" t="s">
        <v>791</v>
      </c>
      <c r="Y27">
        <v>0.35</v>
      </c>
      <c r="Z27">
        <f>$D$11</f>
        <v>20</v>
      </c>
      <c r="AA27">
        <f>Y27*Z27/100</f>
        <v>0.07</v>
      </c>
      <c r="AC27" t="s">
        <v>927</v>
      </c>
      <c r="AF27">
        <v>0.024</v>
      </c>
      <c r="AG27">
        <f>$D$11</f>
        <v>20</v>
      </c>
      <c r="AH27">
        <f>AF27*AG27/100</f>
        <v>0.0048</v>
      </c>
    </row>
    <row r="28" spans="1:34" ht="12.75">
      <c r="A28" t="s">
        <v>605</v>
      </c>
      <c r="E28">
        <f>SUM(E23:E27)</f>
        <v>342.94</v>
      </c>
      <c r="F28">
        <f>SUM(F23:F27)</f>
        <v>6.238950000000001</v>
      </c>
      <c r="H28" t="s">
        <v>605</v>
      </c>
      <c r="L28">
        <f>SUM(L23:L27)</f>
        <v>342.94</v>
      </c>
      <c r="M28">
        <f>SUM(M23:M27)</f>
        <v>0.9835450000000002</v>
      </c>
      <c r="O28" t="s">
        <v>605</v>
      </c>
      <c r="S28">
        <f>SUM(S23:S27)</f>
        <v>342.94</v>
      </c>
      <c r="T28">
        <f>SUM(T23:T27)</f>
        <v>0.5941200000000001</v>
      </c>
      <c r="V28" t="s">
        <v>605</v>
      </c>
      <c r="Z28">
        <f>SUM(Z23:Z27)</f>
        <v>342.94</v>
      </c>
      <c r="AA28">
        <f>SUM(AA23:AA27)</f>
        <v>0.7629999999999999</v>
      </c>
      <c r="AC28" t="s">
        <v>605</v>
      </c>
      <c r="AG28">
        <f>SUM(AG23:AG27)</f>
        <v>342.94</v>
      </c>
      <c r="AH28">
        <f>SUM(AH23:AH27)</f>
        <v>5.2788</v>
      </c>
    </row>
    <row r="29" spans="1:34" ht="12.75">
      <c r="A29" t="s">
        <v>757</v>
      </c>
      <c r="F29" s="345">
        <f>F28/E28*100</f>
        <v>1.8192540969265765</v>
      </c>
      <c r="H29" t="s">
        <v>760</v>
      </c>
      <c r="M29" s="345">
        <f>M28/L28*100</f>
        <v>0.2867979821543128</v>
      </c>
      <c r="O29" t="s">
        <v>763</v>
      </c>
      <c r="T29" s="345">
        <f>T28/S28*100</f>
        <v>0.1732431329095469</v>
      </c>
      <c r="V29" t="s">
        <v>766</v>
      </c>
      <c r="AA29" s="345">
        <f>AA28/Z28*100</f>
        <v>0.22248789875780017</v>
      </c>
      <c r="AC29" t="s">
        <v>769</v>
      </c>
      <c r="AH29" s="345">
        <f>AH28/AG28*100</f>
        <v>1.539278007814778</v>
      </c>
    </row>
    <row r="31" spans="1:20" ht="12.75">
      <c r="A31" t="s">
        <v>781</v>
      </c>
      <c r="B31" t="s">
        <v>662</v>
      </c>
      <c r="C31" t="s">
        <v>663</v>
      </c>
      <c r="D31" t="s">
        <v>770</v>
      </c>
      <c r="E31" t="s">
        <v>598</v>
      </c>
      <c r="F31" t="s">
        <v>771</v>
      </c>
      <c r="H31" t="s">
        <v>781</v>
      </c>
      <c r="I31" t="s">
        <v>662</v>
      </c>
      <c r="J31" t="s">
        <v>663</v>
      </c>
      <c r="K31" t="s">
        <v>773</v>
      </c>
      <c r="L31" t="s">
        <v>598</v>
      </c>
      <c r="M31" t="s">
        <v>774</v>
      </c>
      <c r="O31" t="s">
        <v>781</v>
      </c>
      <c r="P31" t="s">
        <v>662</v>
      </c>
      <c r="Q31" t="s">
        <v>663</v>
      </c>
      <c r="R31" t="s">
        <v>776</v>
      </c>
      <c r="S31" t="s">
        <v>598</v>
      </c>
      <c r="T31" t="s">
        <v>777</v>
      </c>
    </row>
    <row r="32" spans="1:20" ht="12.75">
      <c r="A32" t="s">
        <v>786</v>
      </c>
      <c r="B32" t="s">
        <v>919</v>
      </c>
      <c r="C32">
        <v>1301</v>
      </c>
      <c r="D32">
        <v>1.9</v>
      </c>
      <c r="E32">
        <f>$D$7</f>
        <v>300</v>
      </c>
      <c r="F32">
        <f>D32*E32/100</f>
        <v>5.7</v>
      </c>
      <c r="H32" t="s">
        <v>786</v>
      </c>
      <c r="I32" t="s">
        <v>919</v>
      </c>
      <c r="J32">
        <v>1301</v>
      </c>
      <c r="K32">
        <v>0.5</v>
      </c>
      <c r="L32">
        <f>$D$7</f>
        <v>300</v>
      </c>
      <c r="M32">
        <f>K32*L32/100</f>
        <v>1.5</v>
      </c>
      <c r="O32" t="s">
        <v>786</v>
      </c>
      <c r="P32" t="s">
        <v>919</v>
      </c>
      <c r="Q32">
        <v>1301</v>
      </c>
      <c r="R32">
        <v>1.9</v>
      </c>
      <c r="S32">
        <f>$D$7</f>
        <v>300</v>
      </c>
      <c r="T32">
        <f>R32*S32/100</f>
        <v>5.7</v>
      </c>
    </row>
    <row r="33" spans="1:20" ht="12.75">
      <c r="A33" t="s">
        <v>787</v>
      </c>
      <c r="B33" t="s">
        <v>919</v>
      </c>
      <c r="C33">
        <v>876</v>
      </c>
      <c r="D33">
        <v>0</v>
      </c>
      <c r="E33">
        <f>$D$8</f>
        <v>12.6</v>
      </c>
      <c r="F33">
        <f>D33*E33/100</f>
        <v>0</v>
      </c>
      <c r="H33" t="s">
        <v>787</v>
      </c>
      <c r="I33" t="s">
        <v>919</v>
      </c>
      <c r="J33">
        <v>77</v>
      </c>
      <c r="K33">
        <v>0</v>
      </c>
      <c r="L33">
        <f>$D$8</f>
        <v>12.6</v>
      </c>
      <c r="M33">
        <f>K33*L33/100</f>
        <v>0</v>
      </c>
      <c r="O33" t="s">
        <v>787</v>
      </c>
      <c r="P33" t="s">
        <v>919</v>
      </c>
      <c r="Q33">
        <v>77</v>
      </c>
      <c r="R33">
        <v>0</v>
      </c>
      <c r="S33">
        <f>$D$8</f>
        <v>12.6</v>
      </c>
      <c r="T33">
        <f>R33*S33/100</f>
        <v>0</v>
      </c>
    </row>
    <row r="34" spans="1:20" ht="12.75">
      <c r="A34" t="s">
        <v>788</v>
      </c>
      <c r="B34" t="s">
        <v>919</v>
      </c>
      <c r="C34">
        <v>556</v>
      </c>
      <c r="D34">
        <v>9042</v>
      </c>
      <c r="E34">
        <f>$D$9</f>
        <v>5.69</v>
      </c>
      <c r="F34">
        <f>D34*E34/100</f>
        <v>514.4898000000001</v>
      </c>
      <c r="H34" t="s">
        <v>788</v>
      </c>
      <c r="I34" t="s">
        <v>919</v>
      </c>
      <c r="J34">
        <v>556</v>
      </c>
      <c r="K34">
        <v>0</v>
      </c>
      <c r="L34">
        <f>$D$9</f>
        <v>5.69</v>
      </c>
      <c r="M34">
        <f>K34*L34/100</f>
        <v>0</v>
      </c>
      <c r="O34" t="s">
        <v>788</v>
      </c>
      <c r="P34" t="s">
        <v>919</v>
      </c>
      <c r="Q34">
        <v>556</v>
      </c>
      <c r="R34">
        <v>0</v>
      </c>
      <c r="S34">
        <f>$D$9</f>
        <v>5.69</v>
      </c>
      <c r="T34">
        <f>R34*S34/100</f>
        <v>0</v>
      </c>
    </row>
    <row r="35" spans="1:20" ht="12.75">
      <c r="A35" t="s">
        <v>789</v>
      </c>
      <c r="B35" t="s">
        <v>919</v>
      </c>
      <c r="C35">
        <v>1199</v>
      </c>
      <c r="D35">
        <v>10</v>
      </c>
      <c r="E35">
        <f>$D$10</f>
        <v>4.65</v>
      </c>
      <c r="F35">
        <f>D35*E35/100</f>
        <v>0.465</v>
      </c>
      <c r="H35" t="s">
        <v>789</v>
      </c>
      <c r="I35" t="s">
        <v>919</v>
      </c>
      <c r="J35">
        <v>1199</v>
      </c>
      <c r="K35">
        <v>11</v>
      </c>
      <c r="L35">
        <f>$D$10</f>
        <v>4.65</v>
      </c>
      <c r="M35">
        <f>K35*L35/100</f>
        <v>0.5115000000000001</v>
      </c>
      <c r="O35" t="s">
        <v>789</v>
      </c>
      <c r="P35" t="s">
        <v>919</v>
      </c>
      <c r="Q35">
        <v>1199</v>
      </c>
      <c r="R35">
        <v>200</v>
      </c>
      <c r="S35">
        <f>$D$10</f>
        <v>4.65</v>
      </c>
      <c r="T35">
        <f>R35*S35/100</f>
        <v>9.3</v>
      </c>
    </row>
    <row r="36" spans="1:20" ht="12.75">
      <c r="A36" t="s">
        <v>790</v>
      </c>
      <c r="B36" t="s">
        <v>919</v>
      </c>
      <c r="C36">
        <v>1230</v>
      </c>
      <c r="D36">
        <v>71.9</v>
      </c>
      <c r="E36">
        <f>$D$11</f>
        <v>20</v>
      </c>
      <c r="F36">
        <f>D36*E36/100</f>
        <v>14.38</v>
      </c>
      <c r="H36" t="s">
        <v>790</v>
      </c>
      <c r="I36" t="s">
        <v>919</v>
      </c>
      <c r="J36">
        <v>1230</v>
      </c>
      <c r="K36">
        <v>4.8</v>
      </c>
      <c r="L36">
        <f>$D$11</f>
        <v>20</v>
      </c>
      <c r="M36">
        <f>K36*L36/100</f>
        <v>0.96</v>
      </c>
      <c r="O36" t="s">
        <v>790</v>
      </c>
      <c r="P36" t="s">
        <v>919</v>
      </c>
      <c r="Q36">
        <v>1230</v>
      </c>
      <c r="R36">
        <v>47.1</v>
      </c>
      <c r="S36">
        <f>$D$11</f>
        <v>20</v>
      </c>
      <c r="T36">
        <f>R36*S36/100</f>
        <v>9.42</v>
      </c>
    </row>
    <row r="37" spans="1:20" ht="12.75">
      <c r="A37" t="s">
        <v>605</v>
      </c>
      <c r="E37">
        <f>SUM(E32:E36)</f>
        <v>342.94</v>
      </c>
      <c r="F37">
        <f>SUM(F32:F36)</f>
        <v>535.0348000000001</v>
      </c>
      <c r="H37" t="s">
        <v>605</v>
      </c>
      <c r="L37">
        <f>SUM(L32:L36)</f>
        <v>342.94</v>
      </c>
      <c r="M37">
        <f>SUM(M32:M36)</f>
        <v>2.9715</v>
      </c>
      <c r="O37" t="s">
        <v>605</v>
      </c>
      <c r="S37">
        <f>SUM(S32:S36)</f>
        <v>342.94</v>
      </c>
      <c r="T37">
        <f>SUM(T32:T36)</f>
        <v>24.42</v>
      </c>
    </row>
    <row r="38" spans="1:20" ht="12.75">
      <c r="A38" t="s">
        <v>772</v>
      </c>
      <c r="F38" s="345">
        <f>F37/E37*100</f>
        <v>156.01411325596317</v>
      </c>
      <c r="H38" t="s">
        <v>775</v>
      </c>
      <c r="M38" s="345">
        <f>M37/L37*100</f>
        <v>0.8664781011255612</v>
      </c>
      <c r="O38" t="s">
        <v>778</v>
      </c>
      <c r="T38" s="345">
        <f>T37/S37*100</f>
        <v>7.120779145039949</v>
      </c>
    </row>
  </sheetData>
  <sheetProtection/>
  <printOptions/>
  <pageMargins left="0.7" right="0.7" top="0.75" bottom="0.75" header="0.3" footer="0.3"/>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AH46"/>
  <sheetViews>
    <sheetView zoomScalePageLayoutView="0" workbookViewId="0" topLeftCell="A7">
      <selection activeCell="F53" sqref="F53"/>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726</v>
      </c>
    </row>
    <row r="4" ht="12.75">
      <c r="A4" t="s">
        <v>802</v>
      </c>
    </row>
    <row r="5" ht="12.75">
      <c r="A5" t="s">
        <v>728</v>
      </c>
    </row>
    <row r="6" spans="1:4" ht="12.75">
      <c r="A6" t="s">
        <v>729</v>
      </c>
      <c r="B6" t="s">
        <v>792</v>
      </c>
      <c r="C6" t="s">
        <v>793</v>
      </c>
      <c r="D6" t="s">
        <v>794</v>
      </c>
    </row>
    <row r="7" spans="1:4" ht="12.75">
      <c r="A7" t="s">
        <v>730</v>
      </c>
      <c r="B7">
        <v>1.75</v>
      </c>
      <c r="C7" t="s">
        <v>731</v>
      </c>
      <c r="D7">
        <v>300</v>
      </c>
    </row>
    <row r="8" spans="1:4" ht="12.75">
      <c r="A8" t="s">
        <v>732</v>
      </c>
      <c r="B8">
        <v>3</v>
      </c>
      <c r="C8" t="s">
        <v>806</v>
      </c>
      <c r="D8">
        <v>12.6</v>
      </c>
    </row>
    <row r="9" spans="1:4" ht="12.75">
      <c r="A9" t="s">
        <v>572</v>
      </c>
      <c r="B9">
        <v>1.5</v>
      </c>
      <c r="C9" t="s">
        <v>734</v>
      </c>
      <c r="D9">
        <v>5.69</v>
      </c>
    </row>
    <row r="10" spans="1:4" ht="12.75">
      <c r="A10" t="s">
        <v>735</v>
      </c>
      <c r="B10">
        <v>1.25</v>
      </c>
      <c r="C10" t="s">
        <v>734</v>
      </c>
      <c r="D10">
        <v>4.65</v>
      </c>
    </row>
    <row r="11" spans="1:4" ht="12.75">
      <c r="A11" t="s">
        <v>803</v>
      </c>
      <c r="B11">
        <v>0.666667</v>
      </c>
      <c r="C11" t="s">
        <v>731</v>
      </c>
      <c r="D11">
        <v>160.67</v>
      </c>
    </row>
    <row r="12" spans="1:4" ht="12.75">
      <c r="A12" t="s">
        <v>804</v>
      </c>
      <c r="B12">
        <v>2</v>
      </c>
      <c r="C12" t="s">
        <v>733</v>
      </c>
      <c r="D12">
        <v>28.38</v>
      </c>
    </row>
    <row r="13" spans="1:4" ht="12.75">
      <c r="A13" t="s">
        <v>805</v>
      </c>
      <c r="B13">
        <v>0.666667</v>
      </c>
      <c r="C13" t="s">
        <v>731</v>
      </c>
      <c r="D13">
        <v>150.67</v>
      </c>
    </row>
    <row r="15" spans="1:34" ht="12.75">
      <c r="A15" t="s">
        <v>781</v>
      </c>
      <c r="B15" t="s">
        <v>662</v>
      </c>
      <c r="C15" t="s">
        <v>663</v>
      </c>
      <c r="D15" t="s">
        <v>597</v>
      </c>
      <c r="E15" t="s">
        <v>598</v>
      </c>
      <c r="F15" t="s">
        <v>599</v>
      </c>
      <c r="H15" t="s">
        <v>781</v>
      </c>
      <c r="I15" t="s">
        <v>662</v>
      </c>
      <c r="J15" t="s">
        <v>663</v>
      </c>
      <c r="K15" t="s">
        <v>743</v>
      </c>
      <c r="L15" t="s">
        <v>598</v>
      </c>
      <c r="M15" t="s">
        <v>744</v>
      </c>
      <c r="O15" t="s">
        <v>781</v>
      </c>
      <c r="P15" t="s">
        <v>662</v>
      </c>
      <c r="Q15" t="s">
        <v>663</v>
      </c>
      <c r="R15" t="s">
        <v>747</v>
      </c>
      <c r="S15" t="s">
        <v>598</v>
      </c>
      <c r="T15" t="s">
        <v>746</v>
      </c>
      <c r="V15" t="s">
        <v>738</v>
      </c>
      <c r="W15" t="s">
        <v>662</v>
      </c>
      <c r="X15" t="s">
        <v>663</v>
      </c>
      <c r="Y15" t="s">
        <v>749</v>
      </c>
      <c r="Z15" t="s">
        <v>598</v>
      </c>
      <c r="AA15" t="s">
        <v>750</v>
      </c>
      <c r="AC15" t="s">
        <v>781</v>
      </c>
      <c r="AD15" t="s">
        <v>662</v>
      </c>
      <c r="AE15" t="s">
        <v>663</v>
      </c>
      <c r="AF15" t="s">
        <v>752</v>
      </c>
      <c r="AG15" t="s">
        <v>598</v>
      </c>
      <c r="AH15" t="s">
        <v>753</v>
      </c>
    </row>
    <row r="16" spans="1:34" ht="12.75">
      <c r="A16" t="s">
        <v>786</v>
      </c>
      <c r="B16" t="s">
        <v>915</v>
      </c>
      <c r="C16" t="s">
        <v>782</v>
      </c>
      <c r="D16">
        <v>2</v>
      </c>
      <c r="E16">
        <f>$D$7</f>
        <v>300</v>
      </c>
      <c r="F16">
        <f aca="true" t="shared" si="0" ref="F16:F22">D16*E16/100</f>
        <v>6</v>
      </c>
      <c r="H16" t="s">
        <v>786</v>
      </c>
      <c r="I16" t="s">
        <v>915</v>
      </c>
      <c r="J16" t="s">
        <v>782</v>
      </c>
      <c r="K16">
        <v>24</v>
      </c>
      <c r="L16">
        <f>$D$7</f>
        <v>300</v>
      </c>
      <c r="M16">
        <f aca="true" t="shared" si="1" ref="M16:M22">K16*L16/100</f>
        <v>72</v>
      </c>
      <c r="O16" t="s">
        <v>786</v>
      </c>
      <c r="P16" t="s">
        <v>915</v>
      </c>
      <c r="Q16" t="s">
        <v>782</v>
      </c>
      <c r="R16">
        <v>0</v>
      </c>
      <c r="S16">
        <f>$D$7</f>
        <v>300</v>
      </c>
      <c r="T16">
        <f aca="true" t="shared" si="2" ref="T16:T22">R16*S16/100</f>
        <v>0</v>
      </c>
      <c r="V16" t="s">
        <v>786</v>
      </c>
      <c r="W16" t="s">
        <v>915</v>
      </c>
      <c r="X16" t="s">
        <v>782</v>
      </c>
      <c r="Y16">
        <v>0</v>
      </c>
      <c r="Z16">
        <f>$D$7</f>
        <v>300</v>
      </c>
      <c r="AA16">
        <f aca="true" t="shared" si="3" ref="AA16:AA22">Y16*Z16/100</f>
        <v>0</v>
      </c>
      <c r="AC16" t="s">
        <v>786</v>
      </c>
      <c r="AD16" t="s">
        <v>915</v>
      </c>
      <c r="AE16" t="s">
        <v>782</v>
      </c>
      <c r="AF16">
        <v>0</v>
      </c>
      <c r="AG16">
        <f>$D$7</f>
        <v>300</v>
      </c>
      <c r="AH16">
        <f aca="true" t="shared" si="4" ref="AH16:AH22">AF16*AG16/100</f>
        <v>0</v>
      </c>
    </row>
    <row r="17" spans="1:34" ht="12.75">
      <c r="A17" t="s">
        <v>787</v>
      </c>
      <c r="B17" t="s">
        <v>915</v>
      </c>
      <c r="C17" t="s">
        <v>783</v>
      </c>
      <c r="D17">
        <v>0.1</v>
      </c>
      <c r="E17">
        <f>$D$8</f>
        <v>12.6</v>
      </c>
      <c r="F17">
        <f t="shared" si="0"/>
        <v>0.0126</v>
      </c>
      <c r="H17" t="s">
        <v>787</v>
      </c>
      <c r="I17" t="s">
        <v>915</v>
      </c>
      <c r="J17" t="s">
        <v>783</v>
      </c>
      <c r="K17">
        <v>0</v>
      </c>
      <c r="L17">
        <f>$D$8</f>
        <v>12.6</v>
      </c>
      <c r="M17">
        <f t="shared" si="1"/>
        <v>0</v>
      </c>
      <c r="O17" t="s">
        <v>787</v>
      </c>
      <c r="P17" t="s">
        <v>915</v>
      </c>
      <c r="Q17" t="s">
        <v>783</v>
      </c>
      <c r="R17">
        <v>2</v>
      </c>
      <c r="S17">
        <f>$D$8</f>
        <v>12.6</v>
      </c>
      <c r="T17">
        <f t="shared" si="2"/>
        <v>0.252</v>
      </c>
      <c r="V17" t="s">
        <v>787</v>
      </c>
      <c r="W17" t="s">
        <v>915</v>
      </c>
      <c r="X17" t="s">
        <v>783</v>
      </c>
      <c r="Y17">
        <v>0</v>
      </c>
      <c r="Z17">
        <f>$D$8</f>
        <v>12.6</v>
      </c>
      <c r="AA17">
        <f t="shared" si="3"/>
        <v>0</v>
      </c>
      <c r="AC17" t="s">
        <v>787</v>
      </c>
      <c r="AD17" t="s">
        <v>915</v>
      </c>
      <c r="AE17" t="s">
        <v>783</v>
      </c>
      <c r="AF17">
        <v>0</v>
      </c>
      <c r="AG17">
        <f>$D$8</f>
        <v>12.6</v>
      </c>
      <c r="AH17">
        <f t="shared" si="4"/>
        <v>0</v>
      </c>
    </row>
    <row r="18" spans="1:34" ht="12.75">
      <c r="A18" t="s">
        <v>788</v>
      </c>
      <c r="B18" t="s">
        <v>915</v>
      </c>
      <c r="C18" t="s">
        <v>784</v>
      </c>
      <c r="D18">
        <v>1.2</v>
      </c>
      <c r="E18">
        <f>$D$9</f>
        <v>5.69</v>
      </c>
      <c r="F18">
        <f t="shared" si="0"/>
        <v>0.06828000000000001</v>
      </c>
      <c r="H18" t="s">
        <v>788</v>
      </c>
      <c r="I18" t="s">
        <v>915</v>
      </c>
      <c r="J18" t="s">
        <v>784</v>
      </c>
      <c r="K18">
        <v>0</v>
      </c>
      <c r="L18">
        <f>$D$9</f>
        <v>5.69</v>
      </c>
      <c r="M18">
        <f t="shared" si="1"/>
        <v>0</v>
      </c>
      <c r="O18" t="s">
        <v>788</v>
      </c>
      <c r="P18" t="s">
        <v>915</v>
      </c>
      <c r="Q18" t="s">
        <v>784</v>
      </c>
      <c r="R18">
        <v>0</v>
      </c>
      <c r="S18">
        <f>$D$9</f>
        <v>5.69</v>
      </c>
      <c r="T18">
        <f t="shared" si="2"/>
        <v>0</v>
      </c>
      <c r="V18" t="s">
        <v>788</v>
      </c>
      <c r="W18" t="s">
        <v>915</v>
      </c>
      <c r="X18" t="s">
        <v>784</v>
      </c>
      <c r="Y18">
        <v>0</v>
      </c>
      <c r="Z18">
        <f>$D$9</f>
        <v>5.69</v>
      </c>
      <c r="AA18">
        <f t="shared" si="3"/>
        <v>0</v>
      </c>
      <c r="AC18" t="s">
        <v>788</v>
      </c>
      <c r="AD18" t="s">
        <v>915</v>
      </c>
      <c r="AE18" t="s">
        <v>784</v>
      </c>
      <c r="AF18">
        <v>0</v>
      </c>
      <c r="AG18">
        <f>$D$9</f>
        <v>5.69</v>
      </c>
      <c r="AH18">
        <f t="shared" si="4"/>
        <v>0</v>
      </c>
    </row>
    <row r="19" spans="1:34" ht="12.75">
      <c r="A19" t="s">
        <v>789</v>
      </c>
      <c r="B19" t="s">
        <v>915</v>
      </c>
      <c r="C19" t="s">
        <v>785</v>
      </c>
      <c r="D19">
        <v>20</v>
      </c>
      <c r="E19">
        <f>$D$10</f>
        <v>4.65</v>
      </c>
      <c r="F19">
        <f t="shared" si="0"/>
        <v>0.93</v>
      </c>
      <c r="H19" t="s">
        <v>789</v>
      </c>
      <c r="I19" t="s">
        <v>915</v>
      </c>
      <c r="J19" t="s">
        <v>785</v>
      </c>
      <c r="K19">
        <v>4000</v>
      </c>
      <c r="L19">
        <f>$D$10</f>
        <v>4.65</v>
      </c>
      <c r="M19">
        <f t="shared" si="1"/>
        <v>186</v>
      </c>
      <c r="O19" t="s">
        <v>789</v>
      </c>
      <c r="P19" t="s">
        <v>915</v>
      </c>
      <c r="Q19" t="s">
        <v>785</v>
      </c>
      <c r="R19">
        <v>0</v>
      </c>
      <c r="S19">
        <f>$D$10</f>
        <v>4.65</v>
      </c>
      <c r="T19">
        <f t="shared" si="2"/>
        <v>0</v>
      </c>
      <c r="V19" t="s">
        <v>789</v>
      </c>
      <c r="W19" t="s">
        <v>915</v>
      </c>
      <c r="X19" t="s">
        <v>785</v>
      </c>
      <c r="Y19">
        <v>0</v>
      </c>
      <c r="Z19">
        <f>$D$10</f>
        <v>4.65</v>
      </c>
      <c r="AA19">
        <f t="shared" si="3"/>
        <v>0</v>
      </c>
      <c r="AC19" t="s">
        <v>789</v>
      </c>
      <c r="AD19" t="s">
        <v>915</v>
      </c>
      <c r="AE19" t="s">
        <v>785</v>
      </c>
      <c r="AF19">
        <v>0</v>
      </c>
      <c r="AG19">
        <f>$D$10</f>
        <v>4.65</v>
      </c>
      <c r="AH19">
        <f t="shared" si="4"/>
        <v>0</v>
      </c>
    </row>
    <row r="20" spans="1:34" ht="12.75">
      <c r="A20" t="s">
        <v>803</v>
      </c>
      <c r="B20" t="s">
        <v>915</v>
      </c>
      <c r="C20" s="346" t="s">
        <v>809</v>
      </c>
      <c r="D20">
        <v>0.5</v>
      </c>
      <c r="E20">
        <f>$D$11</f>
        <v>160.67</v>
      </c>
      <c r="F20">
        <f t="shared" si="0"/>
        <v>0.8033499999999999</v>
      </c>
      <c r="H20" t="s">
        <v>803</v>
      </c>
      <c r="I20" t="s">
        <v>915</v>
      </c>
      <c r="J20" s="346" t="s">
        <v>809</v>
      </c>
      <c r="K20">
        <v>10</v>
      </c>
      <c r="L20">
        <f>$D$11</f>
        <v>160.67</v>
      </c>
      <c r="M20">
        <f t="shared" si="1"/>
        <v>16.066999999999997</v>
      </c>
      <c r="O20" t="s">
        <v>803</v>
      </c>
      <c r="P20" t="s">
        <v>915</v>
      </c>
      <c r="Q20" s="346" t="s">
        <v>809</v>
      </c>
      <c r="R20">
        <v>33</v>
      </c>
      <c r="S20">
        <f>$D$11</f>
        <v>160.67</v>
      </c>
      <c r="T20">
        <f t="shared" si="2"/>
        <v>53.0211</v>
      </c>
      <c r="V20" t="s">
        <v>803</v>
      </c>
      <c r="W20" t="s">
        <v>915</v>
      </c>
      <c r="X20" s="346" t="s">
        <v>809</v>
      </c>
      <c r="Y20">
        <v>0.6</v>
      </c>
      <c r="Z20">
        <f>$D$11</f>
        <v>160.67</v>
      </c>
      <c r="AA20">
        <f t="shared" si="3"/>
        <v>0.9640199999999999</v>
      </c>
      <c r="AC20" t="s">
        <v>803</v>
      </c>
      <c r="AD20" t="s">
        <v>915</v>
      </c>
      <c r="AE20" s="346" t="s">
        <v>809</v>
      </c>
      <c r="AF20">
        <v>0.1</v>
      </c>
      <c r="AG20">
        <f>$D$11</f>
        <v>160.67</v>
      </c>
      <c r="AH20">
        <f t="shared" si="4"/>
        <v>0.16067</v>
      </c>
    </row>
    <row r="21" spans="1:34" ht="12.75">
      <c r="A21" t="s">
        <v>807</v>
      </c>
      <c r="B21" t="s">
        <v>915</v>
      </c>
      <c r="C21" s="346" t="s">
        <v>810</v>
      </c>
      <c r="D21">
        <v>0</v>
      </c>
      <c r="E21">
        <f>$D$12</f>
        <v>28.38</v>
      </c>
      <c r="F21">
        <f t="shared" si="0"/>
        <v>0</v>
      </c>
      <c r="H21" t="s">
        <v>807</v>
      </c>
      <c r="I21" t="s">
        <v>915</v>
      </c>
      <c r="J21" s="346" t="s">
        <v>810</v>
      </c>
      <c r="K21">
        <v>0</v>
      </c>
      <c r="L21">
        <f>$D$12</f>
        <v>28.38</v>
      </c>
      <c r="M21">
        <f t="shared" si="1"/>
        <v>0</v>
      </c>
      <c r="O21" t="s">
        <v>807</v>
      </c>
      <c r="P21" t="s">
        <v>915</v>
      </c>
      <c r="Q21" s="346" t="s">
        <v>810</v>
      </c>
      <c r="R21">
        <v>0</v>
      </c>
      <c r="S21">
        <f>$D$12</f>
        <v>28.38</v>
      </c>
      <c r="T21">
        <f t="shared" si="2"/>
        <v>0</v>
      </c>
      <c r="V21" t="s">
        <v>807</v>
      </c>
      <c r="W21" t="s">
        <v>915</v>
      </c>
      <c r="X21" s="346" t="s">
        <v>810</v>
      </c>
      <c r="Y21">
        <v>0</v>
      </c>
      <c r="Z21">
        <f>$D$12</f>
        <v>28.38</v>
      </c>
      <c r="AA21">
        <f t="shared" si="3"/>
        <v>0</v>
      </c>
      <c r="AC21" t="s">
        <v>807</v>
      </c>
      <c r="AD21" t="s">
        <v>915</v>
      </c>
      <c r="AE21" s="346" t="s">
        <v>810</v>
      </c>
      <c r="AF21">
        <v>0</v>
      </c>
      <c r="AG21">
        <f>$D$12</f>
        <v>28.38</v>
      </c>
      <c r="AH21">
        <f t="shared" si="4"/>
        <v>0</v>
      </c>
    </row>
    <row r="22" spans="1:34" ht="12.75">
      <c r="A22" t="s">
        <v>808</v>
      </c>
      <c r="B22" t="s">
        <v>915</v>
      </c>
      <c r="C22" s="346" t="s">
        <v>811</v>
      </c>
      <c r="D22">
        <v>0.03</v>
      </c>
      <c r="E22">
        <f>$D$13</f>
        <v>150.67</v>
      </c>
      <c r="F22">
        <f t="shared" si="0"/>
        <v>0.04520099999999999</v>
      </c>
      <c r="H22" t="s">
        <v>808</v>
      </c>
      <c r="I22" t="s">
        <v>915</v>
      </c>
      <c r="J22" s="346" t="s">
        <v>811</v>
      </c>
      <c r="K22">
        <v>3</v>
      </c>
      <c r="L22">
        <f>$D$13</f>
        <v>150.67</v>
      </c>
      <c r="M22">
        <f t="shared" si="1"/>
        <v>4.5201</v>
      </c>
      <c r="O22" t="s">
        <v>808</v>
      </c>
      <c r="P22" t="s">
        <v>915</v>
      </c>
      <c r="Q22" s="346" t="s">
        <v>811</v>
      </c>
      <c r="R22">
        <v>696</v>
      </c>
      <c r="S22">
        <f>$D$13</f>
        <v>150.67</v>
      </c>
      <c r="T22">
        <f t="shared" si="2"/>
        <v>1048.6632</v>
      </c>
      <c r="V22" t="s">
        <v>808</v>
      </c>
      <c r="W22" t="s">
        <v>915</v>
      </c>
      <c r="X22" s="346" t="s">
        <v>811</v>
      </c>
      <c r="Y22">
        <v>0.1</v>
      </c>
      <c r="Z22">
        <f>$D$13</f>
        <v>150.67</v>
      </c>
      <c r="AA22">
        <f t="shared" si="3"/>
        <v>0.15067</v>
      </c>
      <c r="AC22" t="s">
        <v>808</v>
      </c>
      <c r="AD22" t="s">
        <v>915</v>
      </c>
      <c r="AE22" s="346" t="s">
        <v>811</v>
      </c>
      <c r="AF22">
        <v>1.1</v>
      </c>
      <c r="AG22">
        <f>$D$13</f>
        <v>150.67</v>
      </c>
      <c r="AH22">
        <f t="shared" si="4"/>
        <v>1.65737</v>
      </c>
    </row>
    <row r="23" spans="1:34" ht="12.75">
      <c r="A23" t="s">
        <v>605</v>
      </c>
      <c r="E23">
        <f>SUM(E16:E20)</f>
        <v>483.61</v>
      </c>
      <c r="F23">
        <f>SUM(F16:F22)</f>
        <v>7.859430999999999</v>
      </c>
      <c r="H23" t="s">
        <v>605</v>
      </c>
      <c r="L23">
        <f>SUM(L16:L20)</f>
        <v>483.61</v>
      </c>
      <c r="M23">
        <f>SUM(M16:M22)</f>
        <v>278.5871</v>
      </c>
      <c r="O23" t="s">
        <v>605</v>
      </c>
      <c r="S23">
        <f>SUM(S16:S20)</f>
        <v>483.61</v>
      </c>
      <c r="T23">
        <f>SUM(T16:T22)</f>
        <v>1101.9362999999998</v>
      </c>
      <c r="V23" t="s">
        <v>605</v>
      </c>
      <c r="Z23">
        <f>SUM(Z16:Z20)</f>
        <v>483.61</v>
      </c>
      <c r="AA23">
        <f>SUM(AA16:AA22)</f>
        <v>1.11469</v>
      </c>
      <c r="AC23" t="s">
        <v>605</v>
      </c>
      <c r="AG23">
        <f>SUM(AG16:AG20)</f>
        <v>483.61</v>
      </c>
      <c r="AH23">
        <f>SUM(AH16:AH22)</f>
        <v>1.81804</v>
      </c>
    </row>
    <row r="24" spans="1:34" ht="12.75">
      <c r="A24" t="s">
        <v>606</v>
      </c>
      <c r="F24" s="345">
        <f>F23/E23*100</f>
        <v>1.6251589090382743</v>
      </c>
      <c r="H24" t="s">
        <v>745</v>
      </c>
      <c r="M24" s="345">
        <f>M23/L23*100</f>
        <v>57.60573602696388</v>
      </c>
      <c r="O24" t="s">
        <v>748</v>
      </c>
      <c r="T24" s="345">
        <f>T23/S23*100</f>
        <v>227.85639254771405</v>
      </c>
      <c r="V24" t="s">
        <v>751</v>
      </c>
      <c r="AA24" s="345">
        <f>AA23/Z23*100</f>
        <v>0.23049357953723043</v>
      </c>
      <c r="AC24" t="s">
        <v>754</v>
      </c>
      <c r="AH24" s="345">
        <f>AH23/AG23*100</f>
        <v>0.3759310187961374</v>
      </c>
    </row>
    <row r="26" spans="1:34" ht="12.75">
      <c r="A26" t="s">
        <v>781</v>
      </c>
      <c r="B26" t="s">
        <v>662</v>
      </c>
      <c r="C26" t="s">
        <v>663</v>
      </c>
      <c r="D26" t="s">
        <v>755</v>
      </c>
      <c r="E26" t="s">
        <v>598</v>
      </c>
      <c r="F26" t="s">
        <v>756</v>
      </c>
      <c r="H26" t="s">
        <v>781</v>
      </c>
      <c r="I26" t="s">
        <v>662</v>
      </c>
      <c r="J26" t="s">
        <v>663</v>
      </c>
      <c r="K26" t="s">
        <v>758</v>
      </c>
      <c r="L26" t="s">
        <v>598</v>
      </c>
      <c r="M26" t="s">
        <v>759</v>
      </c>
      <c r="O26" t="s">
        <v>781</v>
      </c>
      <c r="P26" t="s">
        <v>662</v>
      </c>
      <c r="Q26" t="s">
        <v>663</v>
      </c>
      <c r="R26" t="s">
        <v>761</v>
      </c>
      <c r="S26" t="s">
        <v>598</v>
      </c>
      <c r="T26" t="s">
        <v>762</v>
      </c>
      <c r="V26" t="s">
        <v>781</v>
      </c>
      <c r="W26" t="s">
        <v>662</v>
      </c>
      <c r="X26" t="s">
        <v>663</v>
      </c>
      <c r="Y26" t="s">
        <v>764</v>
      </c>
      <c r="Z26" t="s">
        <v>598</v>
      </c>
      <c r="AA26" t="s">
        <v>765</v>
      </c>
      <c r="AC26" t="s">
        <v>781</v>
      </c>
      <c r="AD26" t="s">
        <v>662</v>
      </c>
      <c r="AE26" t="s">
        <v>812</v>
      </c>
      <c r="AF26" t="s">
        <v>767</v>
      </c>
      <c r="AG26" t="s">
        <v>598</v>
      </c>
      <c r="AH26" t="s">
        <v>768</v>
      </c>
    </row>
    <row r="27" spans="1:34" ht="12.75">
      <c r="A27" t="s">
        <v>786</v>
      </c>
      <c r="B27" t="s">
        <v>915</v>
      </c>
      <c r="C27" t="s">
        <v>782</v>
      </c>
      <c r="D27">
        <v>1.8</v>
      </c>
      <c r="E27">
        <f>$D$7</f>
        <v>300</v>
      </c>
      <c r="F27">
        <f aca="true" t="shared" si="5" ref="F27:F33">D27*E27/100</f>
        <v>5.4</v>
      </c>
      <c r="H27" t="s">
        <v>786</v>
      </c>
      <c r="I27" t="s">
        <v>915</v>
      </c>
      <c r="J27" t="s">
        <v>782</v>
      </c>
      <c r="K27">
        <v>0.28</v>
      </c>
      <c r="L27">
        <f>$D$7</f>
        <v>300</v>
      </c>
      <c r="M27">
        <f aca="true" t="shared" si="6" ref="M27:M33">K27*L27/100</f>
        <v>0.8400000000000002</v>
      </c>
      <c r="O27" t="s">
        <v>786</v>
      </c>
      <c r="P27" t="s">
        <v>915</v>
      </c>
      <c r="Q27" t="s">
        <v>782</v>
      </c>
      <c r="R27">
        <v>0.1</v>
      </c>
      <c r="S27">
        <f>$D$7</f>
        <v>300</v>
      </c>
      <c r="T27">
        <f aca="true" t="shared" si="7" ref="T27:T33">R27*S27/100</f>
        <v>0.3</v>
      </c>
      <c r="V27" t="s">
        <v>786</v>
      </c>
      <c r="W27" t="s">
        <v>915</v>
      </c>
      <c r="X27" t="s">
        <v>782</v>
      </c>
      <c r="Y27">
        <v>0.2</v>
      </c>
      <c r="Z27">
        <f>$D$7</f>
        <v>300</v>
      </c>
      <c r="AA27">
        <f aca="true" t="shared" si="8" ref="AA27:AA33">Y27*Z27/100</f>
        <v>0.6</v>
      </c>
      <c r="AC27" t="s">
        <v>786</v>
      </c>
      <c r="AD27" t="s">
        <v>915</v>
      </c>
      <c r="AE27" t="s">
        <v>782</v>
      </c>
      <c r="AF27">
        <v>1.2</v>
      </c>
      <c r="AG27">
        <f>$D$7</f>
        <v>300</v>
      </c>
      <c r="AH27">
        <f aca="true" t="shared" si="9" ref="AH27:AH33">AF27*AG27/100</f>
        <v>3.6</v>
      </c>
    </row>
    <row r="28" spans="1:34" ht="12.75">
      <c r="A28" t="s">
        <v>787</v>
      </c>
      <c r="B28" t="s">
        <v>915</v>
      </c>
      <c r="C28" t="s">
        <v>783</v>
      </c>
      <c r="D28">
        <v>0.01</v>
      </c>
      <c r="E28">
        <f>$D$8</f>
        <v>12.6</v>
      </c>
      <c r="F28">
        <f t="shared" si="5"/>
        <v>0.00126</v>
      </c>
      <c r="H28" t="s">
        <v>787</v>
      </c>
      <c r="I28" t="s">
        <v>915</v>
      </c>
      <c r="J28" t="s">
        <v>783</v>
      </c>
      <c r="K28">
        <v>0</v>
      </c>
      <c r="L28">
        <f>$D$8</f>
        <v>12.6</v>
      </c>
      <c r="M28">
        <f t="shared" si="6"/>
        <v>0</v>
      </c>
      <c r="O28" t="s">
        <v>787</v>
      </c>
      <c r="P28" t="s">
        <v>915</v>
      </c>
      <c r="Q28" t="s">
        <v>783</v>
      </c>
      <c r="R28">
        <v>0.02</v>
      </c>
      <c r="S28">
        <f>$D$8</f>
        <v>12.6</v>
      </c>
      <c r="T28">
        <f t="shared" si="7"/>
        <v>0.00252</v>
      </c>
      <c r="V28" t="s">
        <v>787</v>
      </c>
      <c r="W28" t="s">
        <v>915</v>
      </c>
      <c r="X28" t="s">
        <v>783</v>
      </c>
      <c r="Y28">
        <v>0</v>
      </c>
      <c r="Z28">
        <f>$D$8</f>
        <v>12.6</v>
      </c>
      <c r="AA28">
        <f t="shared" si="8"/>
        <v>0</v>
      </c>
      <c r="AC28" t="s">
        <v>787</v>
      </c>
      <c r="AD28" t="s">
        <v>915</v>
      </c>
      <c r="AE28" t="s">
        <v>783</v>
      </c>
      <c r="AF28">
        <v>0</v>
      </c>
      <c r="AG28">
        <f>$D$8</f>
        <v>12.6</v>
      </c>
      <c r="AH28">
        <f t="shared" si="9"/>
        <v>0</v>
      </c>
    </row>
    <row r="29" spans="1:34" ht="12.75">
      <c r="A29" t="s">
        <v>788</v>
      </c>
      <c r="B29" t="s">
        <v>915</v>
      </c>
      <c r="C29" t="s">
        <v>784</v>
      </c>
      <c r="D29">
        <v>0.1</v>
      </c>
      <c r="E29">
        <f>$D$9</f>
        <v>5.69</v>
      </c>
      <c r="F29">
        <f t="shared" si="5"/>
        <v>0.005690000000000001</v>
      </c>
      <c r="H29" t="s">
        <v>788</v>
      </c>
      <c r="I29" t="s">
        <v>915</v>
      </c>
      <c r="J29" t="s">
        <v>784</v>
      </c>
      <c r="K29">
        <v>0</v>
      </c>
      <c r="L29">
        <f>$D$9</f>
        <v>5.69</v>
      </c>
      <c r="M29">
        <f t="shared" si="6"/>
        <v>0</v>
      </c>
      <c r="O29" t="s">
        <v>788</v>
      </c>
      <c r="P29" t="s">
        <v>915</v>
      </c>
      <c r="Q29" t="s">
        <v>784</v>
      </c>
      <c r="R29">
        <v>0</v>
      </c>
      <c r="S29">
        <f>$D$9</f>
        <v>5.69</v>
      </c>
      <c r="T29">
        <f t="shared" si="7"/>
        <v>0</v>
      </c>
      <c r="V29" t="s">
        <v>788</v>
      </c>
      <c r="W29" t="s">
        <v>915</v>
      </c>
      <c r="X29" t="s">
        <v>784</v>
      </c>
      <c r="Y29">
        <v>0</v>
      </c>
      <c r="Z29">
        <f>$D$9</f>
        <v>5.69</v>
      </c>
      <c r="AA29">
        <f t="shared" si="8"/>
        <v>0</v>
      </c>
      <c r="AC29" t="s">
        <v>788</v>
      </c>
      <c r="AD29" t="s">
        <v>915</v>
      </c>
      <c r="AE29" t="s">
        <v>784</v>
      </c>
      <c r="AF29">
        <v>0</v>
      </c>
      <c r="AG29">
        <f>$D$9</f>
        <v>5.69</v>
      </c>
      <c r="AH29">
        <f t="shared" si="9"/>
        <v>0</v>
      </c>
    </row>
    <row r="30" spans="1:34" ht="12.75">
      <c r="A30" t="s">
        <v>789</v>
      </c>
      <c r="B30" t="s">
        <v>915</v>
      </c>
      <c r="C30" t="s">
        <v>785</v>
      </c>
      <c r="D30">
        <v>8</v>
      </c>
      <c r="E30">
        <f>$D$10</f>
        <v>4.65</v>
      </c>
      <c r="F30">
        <f t="shared" si="5"/>
        <v>0.37200000000000005</v>
      </c>
      <c r="H30" t="s">
        <v>789</v>
      </c>
      <c r="I30" t="s">
        <v>915</v>
      </c>
      <c r="J30" t="s">
        <v>785</v>
      </c>
      <c r="K30">
        <v>2.33</v>
      </c>
      <c r="L30">
        <f>$D$10</f>
        <v>4.65</v>
      </c>
      <c r="M30">
        <f t="shared" si="6"/>
        <v>0.10834500000000002</v>
      </c>
      <c r="O30" t="s">
        <v>789</v>
      </c>
      <c r="P30" t="s">
        <v>915</v>
      </c>
      <c r="Q30" t="s">
        <v>785</v>
      </c>
      <c r="R30">
        <v>4</v>
      </c>
      <c r="S30">
        <f>$D$10</f>
        <v>4.65</v>
      </c>
      <c r="T30">
        <f t="shared" si="7"/>
        <v>0.18600000000000003</v>
      </c>
      <c r="V30" t="s">
        <v>789</v>
      </c>
      <c r="W30" t="s">
        <v>915</v>
      </c>
      <c r="X30" t="s">
        <v>785</v>
      </c>
      <c r="Y30">
        <v>2</v>
      </c>
      <c r="Z30">
        <f>$D$10</f>
        <v>4.65</v>
      </c>
      <c r="AA30">
        <f t="shared" si="8"/>
        <v>0.09300000000000001</v>
      </c>
      <c r="AC30" t="s">
        <v>789</v>
      </c>
      <c r="AD30" t="s">
        <v>915</v>
      </c>
      <c r="AE30" t="s">
        <v>785</v>
      </c>
      <c r="AF30">
        <v>36</v>
      </c>
      <c r="AG30">
        <f>$D$10</f>
        <v>4.65</v>
      </c>
      <c r="AH30">
        <f t="shared" si="9"/>
        <v>1.6740000000000002</v>
      </c>
    </row>
    <row r="31" spans="1:34" ht="12.75">
      <c r="A31" t="s">
        <v>803</v>
      </c>
      <c r="B31" t="s">
        <v>915</v>
      </c>
      <c r="C31" s="346" t="s">
        <v>809</v>
      </c>
      <c r="D31">
        <v>0.39</v>
      </c>
      <c r="E31">
        <f>$D$11</f>
        <v>160.67</v>
      </c>
      <c r="F31">
        <f t="shared" si="5"/>
        <v>0.626613</v>
      </c>
      <c r="H31" t="s">
        <v>803</v>
      </c>
      <c r="I31" t="s">
        <v>915</v>
      </c>
      <c r="J31" s="346" t="s">
        <v>809</v>
      </c>
      <c r="K31">
        <v>0.038</v>
      </c>
      <c r="L31">
        <f>$D$11</f>
        <v>160.67</v>
      </c>
      <c r="M31">
        <f t="shared" si="6"/>
        <v>0.06105459999999999</v>
      </c>
      <c r="O31" t="s">
        <v>803</v>
      </c>
      <c r="P31" t="s">
        <v>915</v>
      </c>
      <c r="Q31" s="346" t="s">
        <v>809</v>
      </c>
      <c r="R31">
        <v>0.18</v>
      </c>
      <c r="S31">
        <f>$D$11</f>
        <v>160.67</v>
      </c>
      <c r="T31">
        <f t="shared" si="7"/>
        <v>0.28920599999999996</v>
      </c>
      <c r="V31" t="s">
        <v>803</v>
      </c>
      <c r="W31" t="s">
        <v>915</v>
      </c>
      <c r="X31" s="346" t="s">
        <v>809</v>
      </c>
      <c r="Y31">
        <v>0.05</v>
      </c>
      <c r="Z31">
        <f>$D$11</f>
        <v>160.67</v>
      </c>
      <c r="AA31">
        <f t="shared" si="8"/>
        <v>0.080335</v>
      </c>
      <c r="AC31" t="s">
        <v>803</v>
      </c>
      <c r="AD31" t="s">
        <v>915</v>
      </c>
      <c r="AE31" s="346" t="s">
        <v>809</v>
      </c>
      <c r="AF31">
        <v>0.09</v>
      </c>
      <c r="AG31">
        <f>$D$11</f>
        <v>160.67</v>
      </c>
      <c r="AH31">
        <f t="shared" si="9"/>
        <v>0.14460299999999998</v>
      </c>
    </row>
    <row r="32" spans="1:34" ht="12.75">
      <c r="A32" t="s">
        <v>807</v>
      </c>
      <c r="B32" t="s">
        <v>915</v>
      </c>
      <c r="C32" s="346" t="s">
        <v>810</v>
      </c>
      <c r="D32">
        <v>0</v>
      </c>
      <c r="E32">
        <f>$D$12</f>
        <v>28.38</v>
      </c>
      <c r="F32">
        <f t="shared" si="5"/>
        <v>0</v>
      </c>
      <c r="H32" t="s">
        <v>807</v>
      </c>
      <c r="I32" t="s">
        <v>915</v>
      </c>
      <c r="J32" s="346" t="s">
        <v>810</v>
      </c>
      <c r="K32">
        <v>0</v>
      </c>
      <c r="L32">
        <f>$D$12</f>
        <v>28.38</v>
      </c>
      <c r="M32">
        <f t="shared" si="6"/>
        <v>0</v>
      </c>
      <c r="O32" t="s">
        <v>807</v>
      </c>
      <c r="P32" t="s">
        <v>915</v>
      </c>
      <c r="Q32" s="346" t="s">
        <v>810</v>
      </c>
      <c r="R32">
        <v>0</v>
      </c>
      <c r="S32">
        <f>$D$12</f>
        <v>28.38</v>
      </c>
      <c r="T32">
        <f t="shared" si="7"/>
        <v>0</v>
      </c>
      <c r="V32" t="s">
        <v>807</v>
      </c>
      <c r="W32" t="s">
        <v>915</v>
      </c>
      <c r="X32" s="346" t="s">
        <v>810</v>
      </c>
      <c r="Y32">
        <v>0</v>
      </c>
      <c r="Z32">
        <f>$D$12</f>
        <v>28.38</v>
      </c>
      <c r="AA32">
        <f t="shared" si="8"/>
        <v>0</v>
      </c>
      <c r="AC32" t="s">
        <v>807</v>
      </c>
      <c r="AD32" t="s">
        <v>915</v>
      </c>
      <c r="AE32" s="346" t="s">
        <v>810</v>
      </c>
      <c r="AF32">
        <v>0</v>
      </c>
      <c r="AG32">
        <f>$D$12</f>
        <v>28.38</v>
      </c>
      <c r="AH32">
        <f t="shared" si="9"/>
        <v>0</v>
      </c>
    </row>
    <row r="33" spans="1:34" ht="12.75">
      <c r="A33" t="s">
        <v>808</v>
      </c>
      <c r="B33" t="s">
        <v>915</v>
      </c>
      <c r="C33" s="346" t="s">
        <v>811</v>
      </c>
      <c r="D33">
        <v>0.12</v>
      </c>
      <c r="E33">
        <f>$D$13</f>
        <v>150.67</v>
      </c>
      <c r="F33">
        <f t="shared" si="5"/>
        <v>0.18080399999999996</v>
      </c>
      <c r="H33" t="s">
        <v>808</v>
      </c>
      <c r="I33" t="s">
        <v>915</v>
      </c>
      <c r="J33" s="346" t="s">
        <v>811</v>
      </c>
      <c r="K33">
        <v>0.01</v>
      </c>
      <c r="L33">
        <f>$D$13</f>
        <v>150.67</v>
      </c>
      <c r="M33">
        <f t="shared" si="6"/>
        <v>0.015066999999999999</v>
      </c>
      <c r="O33" t="s">
        <v>808</v>
      </c>
      <c r="P33" t="s">
        <v>915</v>
      </c>
      <c r="Q33" s="346" t="s">
        <v>811</v>
      </c>
      <c r="R33">
        <v>0.03</v>
      </c>
      <c r="S33">
        <f>$D$13</f>
        <v>150.67</v>
      </c>
      <c r="T33">
        <f t="shared" si="7"/>
        <v>0.04520099999999999</v>
      </c>
      <c r="V33" t="s">
        <v>808</v>
      </c>
      <c r="W33" t="s">
        <v>919</v>
      </c>
      <c r="X33">
        <v>1015</v>
      </c>
      <c r="Y33">
        <v>0.004</v>
      </c>
      <c r="Z33">
        <f>$D$13</f>
        <v>150.67</v>
      </c>
      <c r="AA33">
        <f t="shared" si="8"/>
        <v>0.0060268</v>
      </c>
      <c r="AC33" t="s">
        <v>808</v>
      </c>
      <c r="AD33" t="s">
        <v>915</v>
      </c>
      <c r="AE33" s="346" t="s">
        <v>811</v>
      </c>
      <c r="AF33">
        <v>0.1</v>
      </c>
      <c r="AG33">
        <f>$D$13</f>
        <v>150.67</v>
      </c>
      <c r="AH33">
        <f t="shared" si="9"/>
        <v>0.15067</v>
      </c>
    </row>
    <row r="34" spans="1:34" ht="12.75">
      <c r="A34" t="s">
        <v>605</v>
      </c>
      <c r="E34">
        <f>SUM(E27:E31)</f>
        <v>483.61</v>
      </c>
      <c r="F34">
        <f>SUM(F27:F33)</f>
        <v>6.586367000000001</v>
      </c>
      <c r="H34" t="s">
        <v>605</v>
      </c>
      <c r="L34">
        <f>SUM(L27:L31)</f>
        <v>483.61</v>
      </c>
      <c r="M34">
        <f>SUM(M27:M33)</f>
        <v>1.0244666000000002</v>
      </c>
      <c r="O34" t="s">
        <v>605</v>
      </c>
      <c r="S34">
        <f>SUM(S27:S31)</f>
        <v>483.61</v>
      </c>
      <c r="T34">
        <f>SUM(T27:T33)</f>
        <v>0.822927</v>
      </c>
      <c r="V34" t="s">
        <v>605</v>
      </c>
      <c r="Z34">
        <f>SUM(Z27:Z31)</f>
        <v>483.61</v>
      </c>
      <c r="AA34">
        <f>SUM(AA27:AA33)</f>
        <v>0.7793618</v>
      </c>
      <c r="AC34" t="s">
        <v>605</v>
      </c>
      <c r="AG34">
        <f>SUM(AG27:AG31)</f>
        <v>483.61</v>
      </c>
      <c r="AH34">
        <f>SUM(AH27:AH33)</f>
        <v>5.569273</v>
      </c>
    </row>
    <row r="35" spans="1:34" ht="12.75">
      <c r="A35" t="s">
        <v>757</v>
      </c>
      <c r="F35" s="345">
        <f>F34/E34*100</f>
        <v>1.3619170405905587</v>
      </c>
      <c r="H35" t="s">
        <v>760</v>
      </c>
      <c r="M35" s="345">
        <f>M34/L34*100</f>
        <v>0.21183734827650383</v>
      </c>
      <c r="O35" t="s">
        <v>763</v>
      </c>
      <c r="T35" s="345">
        <f>T34/S34*100</f>
        <v>0.17016335476933891</v>
      </c>
      <c r="V35" t="s">
        <v>766</v>
      </c>
      <c r="AA35" s="345">
        <f>AA34/Z34*100</f>
        <v>0.16115502160832076</v>
      </c>
      <c r="AC35" t="s">
        <v>769</v>
      </c>
      <c r="AH35" s="345">
        <f>AH34/AG34*100</f>
        <v>1.151604185190546</v>
      </c>
    </row>
    <row r="37" spans="1:20" ht="12.75">
      <c r="A37" t="s">
        <v>781</v>
      </c>
      <c r="B37" t="s">
        <v>662</v>
      </c>
      <c r="C37" t="s">
        <v>663</v>
      </c>
      <c r="D37" t="s">
        <v>770</v>
      </c>
      <c r="E37" t="s">
        <v>598</v>
      </c>
      <c r="F37" t="s">
        <v>771</v>
      </c>
      <c r="H37" t="s">
        <v>781</v>
      </c>
      <c r="I37" t="s">
        <v>662</v>
      </c>
      <c r="J37" t="s">
        <v>663</v>
      </c>
      <c r="K37" t="s">
        <v>773</v>
      </c>
      <c r="L37" t="s">
        <v>598</v>
      </c>
      <c r="M37" t="s">
        <v>774</v>
      </c>
      <c r="O37" t="s">
        <v>781</v>
      </c>
      <c r="P37" t="s">
        <v>662</v>
      </c>
      <c r="Q37" t="s">
        <v>663</v>
      </c>
      <c r="R37" t="s">
        <v>776</v>
      </c>
      <c r="S37" t="s">
        <v>598</v>
      </c>
      <c r="T37" t="s">
        <v>777</v>
      </c>
    </row>
    <row r="38" spans="1:20" ht="12.75">
      <c r="A38" t="s">
        <v>786</v>
      </c>
      <c r="B38" t="s">
        <v>919</v>
      </c>
      <c r="C38">
        <v>1301</v>
      </c>
      <c r="D38">
        <v>1.9</v>
      </c>
      <c r="E38">
        <f>$D$7</f>
        <v>300</v>
      </c>
      <c r="F38">
        <f aca="true" t="shared" si="10" ref="F38:F44">D38*E38/100</f>
        <v>5.7</v>
      </c>
      <c r="H38" t="s">
        <v>786</v>
      </c>
      <c r="I38" t="s">
        <v>919</v>
      </c>
      <c r="J38">
        <v>1301</v>
      </c>
      <c r="K38">
        <v>0.5</v>
      </c>
      <c r="L38">
        <f>$D$7</f>
        <v>300</v>
      </c>
      <c r="M38">
        <f aca="true" t="shared" si="11" ref="M38:M44">K38*L38/100</f>
        <v>1.5</v>
      </c>
      <c r="O38" t="s">
        <v>786</v>
      </c>
      <c r="P38" t="s">
        <v>919</v>
      </c>
      <c r="Q38">
        <v>1301</v>
      </c>
      <c r="R38">
        <v>1.9</v>
      </c>
      <c r="S38">
        <f>$D$7</f>
        <v>300</v>
      </c>
      <c r="T38">
        <f aca="true" t="shared" si="12" ref="T38:T44">R38*S38/100</f>
        <v>5.7</v>
      </c>
    </row>
    <row r="39" spans="1:20" ht="12.75">
      <c r="A39" t="s">
        <v>787</v>
      </c>
      <c r="B39" t="s">
        <v>919</v>
      </c>
      <c r="C39">
        <v>876</v>
      </c>
      <c r="D39">
        <v>0</v>
      </c>
      <c r="E39">
        <f>$D$8</f>
        <v>12.6</v>
      </c>
      <c r="F39">
        <f t="shared" si="10"/>
        <v>0</v>
      </c>
      <c r="H39" t="s">
        <v>787</v>
      </c>
      <c r="I39" t="s">
        <v>919</v>
      </c>
      <c r="J39">
        <v>77</v>
      </c>
      <c r="K39">
        <v>0</v>
      </c>
      <c r="L39">
        <f>$D$8</f>
        <v>12.6</v>
      </c>
      <c r="M39">
        <f t="shared" si="11"/>
        <v>0</v>
      </c>
      <c r="O39" t="s">
        <v>787</v>
      </c>
      <c r="P39" t="s">
        <v>919</v>
      </c>
      <c r="Q39">
        <v>77</v>
      </c>
      <c r="R39">
        <v>0</v>
      </c>
      <c r="S39">
        <f>$D$8</f>
        <v>12.6</v>
      </c>
      <c r="T39">
        <f t="shared" si="12"/>
        <v>0</v>
      </c>
    </row>
    <row r="40" spans="1:20" ht="12.75">
      <c r="A40" t="s">
        <v>788</v>
      </c>
      <c r="B40" t="s">
        <v>919</v>
      </c>
      <c r="C40">
        <v>556</v>
      </c>
      <c r="D40">
        <v>42</v>
      </c>
      <c r="E40">
        <f>$D$9</f>
        <v>5.69</v>
      </c>
      <c r="F40">
        <f t="shared" si="10"/>
        <v>2.3898</v>
      </c>
      <c r="H40" t="s">
        <v>788</v>
      </c>
      <c r="I40" t="s">
        <v>919</v>
      </c>
      <c r="J40">
        <v>556</v>
      </c>
      <c r="K40">
        <v>0</v>
      </c>
      <c r="L40">
        <f>$D$9</f>
        <v>5.69</v>
      </c>
      <c r="M40">
        <f t="shared" si="11"/>
        <v>0</v>
      </c>
      <c r="O40" t="s">
        <v>788</v>
      </c>
      <c r="P40" t="s">
        <v>919</v>
      </c>
      <c r="Q40">
        <v>556</v>
      </c>
      <c r="R40">
        <v>0</v>
      </c>
      <c r="S40">
        <f>$D$9</f>
        <v>5.69</v>
      </c>
      <c r="T40">
        <f t="shared" si="12"/>
        <v>0</v>
      </c>
    </row>
    <row r="41" spans="1:20" ht="12.75">
      <c r="A41" t="s">
        <v>789</v>
      </c>
      <c r="B41" t="s">
        <v>919</v>
      </c>
      <c r="C41">
        <v>1199</v>
      </c>
      <c r="D41">
        <v>10</v>
      </c>
      <c r="E41">
        <f>$D$10</f>
        <v>4.65</v>
      </c>
      <c r="F41">
        <f t="shared" si="10"/>
        <v>0.465</v>
      </c>
      <c r="H41" t="s">
        <v>789</v>
      </c>
      <c r="I41" t="s">
        <v>919</v>
      </c>
      <c r="J41">
        <v>1199</v>
      </c>
      <c r="K41">
        <v>11</v>
      </c>
      <c r="L41">
        <f>$D$10</f>
        <v>4.65</v>
      </c>
      <c r="M41">
        <f t="shared" si="11"/>
        <v>0.5115000000000001</v>
      </c>
      <c r="O41" t="s">
        <v>789</v>
      </c>
      <c r="P41" t="s">
        <v>919</v>
      </c>
      <c r="Q41">
        <v>1199</v>
      </c>
      <c r="R41">
        <v>200</v>
      </c>
      <c r="S41">
        <f>$D$10</f>
        <v>4.65</v>
      </c>
      <c r="T41">
        <f t="shared" si="12"/>
        <v>9.3</v>
      </c>
    </row>
    <row r="42" spans="1:20" ht="12.75">
      <c r="A42" t="s">
        <v>803</v>
      </c>
      <c r="B42" t="s">
        <v>919</v>
      </c>
      <c r="C42">
        <v>6</v>
      </c>
      <c r="D42">
        <v>10.7</v>
      </c>
      <c r="E42">
        <f>$D$11</f>
        <v>160.67</v>
      </c>
      <c r="F42">
        <f t="shared" si="10"/>
        <v>17.191689999999998</v>
      </c>
      <c r="H42" t="s">
        <v>803</v>
      </c>
      <c r="I42" t="s">
        <v>919</v>
      </c>
      <c r="J42">
        <v>6</v>
      </c>
      <c r="K42">
        <v>0.356</v>
      </c>
      <c r="L42">
        <f>$D$11</f>
        <v>160.67</v>
      </c>
      <c r="M42">
        <f t="shared" si="11"/>
        <v>0.5719852</v>
      </c>
      <c r="O42" t="s">
        <v>803</v>
      </c>
      <c r="P42" t="s">
        <v>919</v>
      </c>
      <c r="Q42">
        <v>6</v>
      </c>
      <c r="R42">
        <v>1.56</v>
      </c>
      <c r="S42">
        <f>$D$11</f>
        <v>160.67</v>
      </c>
      <c r="T42">
        <f t="shared" si="12"/>
        <v>2.506452</v>
      </c>
    </row>
    <row r="43" spans="1:20" ht="12.75">
      <c r="A43" t="s">
        <v>807</v>
      </c>
      <c r="B43" t="s">
        <v>919</v>
      </c>
      <c r="C43">
        <v>1415</v>
      </c>
      <c r="D43">
        <v>0.08</v>
      </c>
      <c r="E43">
        <f>$D$12</f>
        <v>28.38</v>
      </c>
      <c r="F43">
        <f t="shared" si="10"/>
        <v>0.022704</v>
      </c>
      <c r="H43" t="s">
        <v>807</v>
      </c>
      <c r="I43" t="s">
        <v>919</v>
      </c>
      <c r="J43">
        <v>1415</v>
      </c>
      <c r="K43">
        <v>0</v>
      </c>
      <c r="L43">
        <f>$D$12</f>
        <v>28.38</v>
      </c>
      <c r="M43">
        <f t="shared" si="11"/>
        <v>0</v>
      </c>
      <c r="O43" t="s">
        <v>807</v>
      </c>
      <c r="P43" t="s">
        <v>919</v>
      </c>
      <c r="Q43">
        <v>1415</v>
      </c>
      <c r="R43">
        <v>0</v>
      </c>
      <c r="S43">
        <f>$D$12</f>
        <v>28.38</v>
      </c>
      <c r="T43">
        <f t="shared" si="12"/>
        <v>0</v>
      </c>
    </row>
    <row r="44" spans="1:20" ht="12.75">
      <c r="A44" t="s">
        <v>808</v>
      </c>
      <c r="B44" t="s">
        <v>919</v>
      </c>
      <c r="C44">
        <v>1015</v>
      </c>
      <c r="D44">
        <v>1.5</v>
      </c>
      <c r="E44">
        <f>$D$13</f>
        <v>150.67</v>
      </c>
      <c r="F44">
        <f t="shared" si="10"/>
        <v>2.26005</v>
      </c>
      <c r="H44" t="s">
        <v>808</v>
      </c>
      <c r="I44" t="s">
        <v>919</v>
      </c>
      <c r="J44">
        <v>1015</v>
      </c>
      <c r="K44">
        <v>0.11</v>
      </c>
      <c r="L44">
        <f>$D$13</f>
        <v>150.67</v>
      </c>
      <c r="M44">
        <f t="shared" si="11"/>
        <v>0.165737</v>
      </c>
      <c r="O44" t="s">
        <v>808</v>
      </c>
      <c r="P44" t="s">
        <v>919</v>
      </c>
      <c r="Q44">
        <v>1015</v>
      </c>
      <c r="R44">
        <v>0</v>
      </c>
      <c r="S44">
        <f>$D$13</f>
        <v>150.67</v>
      </c>
      <c r="T44">
        <f t="shared" si="12"/>
        <v>0</v>
      </c>
    </row>
    <row r="45" spans="1:20" ht="12.75">
      <c r="A45" t="s">
        <v>605</v>
      </c>
      <c r="E45">
        <f>SUM(E38:E42)</f>
        <v>483.61</v>
      </c>
      <c r="F45">
        <f>SUM(F38:F44)</f>
        <v>28.029244</v>
      </c>
      <c r="H45" t="s">
        <v>605</v>
      </c>
      <c r="L45">
        <f>SUM(L38:L42)</f>
        <v>483.61</v>
      </c>
      <c r="M45">
        <f>SUM(M38:M44)</f>
        <v>2.7492221999999997</v>
      </c>
      <c r="O45" t="s">
        <v>605</v>
      </c>
      <c r="S45">
        <f>SUM(S38:S42)</f>
        <v>483.61</v>
      </c>
      <c r="T45">
        <f>SUM(T38:T44)</f>
        <v>17.506452</v>
      </c>
    </row>
    <row r="46" spans="1:20" ht="12.75">
      <c r="A46" t="s">
        <v>772</v>
      </c>
      <c r="F46" s="345">
        <f>F45/E45*100</f>
        <v>5.795836314385558</v>
      </c>
      <c r="H46" t="s">
        <v>775</v>
      </c>
      <c r="M46" s="345">
        <f>M45/L45*100</f>
        <v>0.5684791877752734</v>
      </c>
      <c r="O46" t="s">
        <v>778</v>
      </c>
      <c r="T46" s="345">
        <f>T45/S45*100</f>
        <v>3.619952441016521</v>
      </c>
    </row>
  </sheetData>
  <sheetProtection/>
  <printOptions/>
  <pageMargins left="0.7" right="0.7" top="0.75" bottom="0.75" header="0.3" footer="0.3"/>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AH46"/>
  <sheetViews>
    <sheetView zoomScalePageLayoutView="0" workbookViewId="0" topLeftCell="A1">
      <selection activeCell="O46" sqref="O46"/>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726</v>
      </c>
    </row>
    <row r="4" ht="12.75">
      <c r="A4" t="s">
        <v>802</v>
      </c>
    </row>
    <row r="5" ht="12.75">
      <c r="A5" t="s">
        <v>728</v>
      </c>
    </row>
    <row r="6" spans="1:4" ht="12.75">
      <c r="A6" t="s">
        <v>729</v>
      </c>
      <c r="B6" t="s">
        <v>792</v>
      </c>
      <c r="C6" t="s">
        <v>793</v>
      </c>
      <c r="D6" t="s">
        <v>794</v>
      </c>
    </row>
    <row r="7" spans="1:4" ht="12.75">
      <c r="A7" t="s">
        <v>730</v>
      </c>
      <c r="B7">
        <v>1.75</v>
      </c>
      <c r="C7" t="s">
        <v>731</v>
      </c>
      <c r="D7">
        <v>300</v>
      </c>
    </row>
    <row r="8" spans="1:4" ht="12.75">
      <c r="A8" t="s">
        <v>732</v>
      </c>
      <c r="B8">
        <v>3</v>
      </c>
      <c r="C8" t="s">
        <v>806</v>
      </c>
      <c r="D8">
        <v>12.6</v>
      </c>
    </row>
    <row r="9" spans="1:4" ht="12.75">
      <c r="A9" t="s">
        <v>572</v>
      </c>
      <c r="B9">
        <v>1.5</v>
      </c>
      <c r="C9" t="s">
        <v>734</v>
      </c>
      <c r="D9">
        <v>5.69</v>
      </c>
    </row>
    <row r="10" spans="1:4" ht="12.75">
      <c r="A10" t="s">
        <v>735</v>
      </c>
      <c r="B10">
        <v>1.25</v>
      </c>
      <c r="C10" t="s">
        <v>734</v>
      </c>
      <c r="D10">
        <v>4.65</v>
      </c>
    </row>
    <row r="11" spans="1:4" ht="12.75">
      <c r="A11" t="s">
        <v>803</v>
      </c>
      <c r="B11">
        <v>0.666667</v>
      </c>
      <c r="C11" t="s">
        <v>731</v>
      </c>
      <c r="D11">
        <v>160.67</v>
      </c>
    </row>
    <row r="12" spans="1:4" ht="12.75">
      <c r="A12" t="s">
        <v>804</v>
      </c>
      <c r="B12">
        <v>2</v>
      </c>
      <c r="C12" t="s">
        <v>733</v>
      </c>
      <c r="D12">
        <v>28.38</v>
      </c>
    </row>
    <row r="13" spans="1:4" ht="12.75">
      <c r="A13" t="s">
        <v>805</v>
      </c>
      <c r="B13">
        <v>0.666667</v>
      </c>
      <c r="C13" t="s">
        <v>731</v>
      </c>
      <c r="D13">
        <v>150.67</v>
      </c>
    </row>
    <row r="15" spans="1:34" ht="12.75">
      <c r="A15" t="s">
        <v>781</v>
      </c>
      <c r="B15" t="s">
        <v>662</v>
      </c>
      <c r="C15" t="s">
        <v>663</v>
      </c>
      <c r="D15" t="s">
        <v>597</v>
      </c>
      <c r="E15" t="s">
        <v>598</v>
      </c>
      <c r="F15" t="s">
        <v>599</v>
      </c>
      <c r="H15" t="s">
        <v>781</v>
      </c>
      <c r="I15" t="s">
        <v>662</v>
      </c>
      <c r="J15" t="s">
        <v>663</v>
      </c>
      <c r="K15" t="s">
        <v>743</v>
      </c>
      <c r="L15" t="s">
        <v>598</v>
      </c>
      <c r="M15" t="s">
        <v>744</v>
      </c>
      <c r="O15" t="s">
        <v>781</v>
      </c>
      <c r="P15" t="s">
        <v>662</v>
      </c>
      <c r="Q15" t="s">
        <v>663</v>
      </c>
      <c r="R15" t="s">
        <v>747</v>
      </c>
      <c r="S15" t="s">
        <v>598</v>
      </c>
      <c r="T15" t="s">
        <v>746</v>
      </c>
      <c r="V15" t="s">
        <v>738</v>
      </c>
      <c r="W15" t="s">
        <v>662</v>
      </c>
      <c r="X15" t="s">
        <v>663</v>
      </c>
      <c r="Y15" t="s">
        <v>749</v>
      </c>
      <c r="Z15" t="s">
        <v>598</v>
      </c>
      <c r="AA15" t="s">
        <v>750</v>
      </c>
      <c r="AC15" t="s">
        <v>781</v>
      </c>
      <c r="AD15" t="s">
        <v>662</v>
      </c>
      <c r="AE15" t="s">
        <v>663</v>
      </c>
      <c r="AF15" t="s">
        <v>752</v>
      </c>
      <c r="AG15" t="s">
        <v>598</v>
      </c>
      <c r="AH15" t="s">
        <v>753</v>
      </c>
    </row>
    <row r="16" spans="1:34" ht="12.75">
      <c r="A16" t="s">
        <v>786</v>
      </c>
      <c r="B16" t="s">
        <v>915</v>
      </c>
      <c r="C16" t="s">
        <v>782</v>
      </c>
      <c r="D16">
        <v>8</v>
      </c>
      <c r="E16">
        <f>$D$7</f>
        <v>300</v>
      </c>
      <c r="F16">
        <f aca="true" t="shared" si="0" ref="F16:F22">D16*E16/100</f>
        <v>24</v>
      </c>
      <c r="H16" t="s">
        <v>786</v>
      </c>
      <c r="I16" t="s">
        <v>915</v>
      </c>
      <c r="J16" t="s">
        <v>782</v>
      </c>
      <c r="K16">
        <v>449</v>
      </c>
      <c r="L16">
        <f>$D$7</f>
        <v>300</v>
      </c>
      <c r="M16">
        <f aca="true" t="shared" si="1" ref="M16:M22">K16*L16/100</f>
        <v>1347</v>
      </c>
      <c r="O16" t="s">
        <v>786</v>
      </c>
      <c r="P16" t="s">
        <v>915</v>
      </c>
      <c r="Q16" t="s">
        <v>782</v>
      </c>
      <c r="R16">
        <v>0</v>
      </c>
      <c r="S16">
        <f>$D$7</f>
        <v>300</v>
      </c>
      <c r="T16">
        <f aca="true" t="shared" si="2" ref="T16:T22">R16*S16/100</f>
        <v>0</v>
      </c>
      <c r="V16" t="s">
        <v>786</v>
      </c>
      <c r="W16" t="s">
        <v>915</v>
      </c>
      <c r="X16" t="s">
        <v>782</v>
      </c>
      <c r="Y16">
        <v>0</v>
      </c>
      <c r="Z16">
        <f>$D$7</f>
        <v>300</v>
      </c>
      <c r="AA16">
        <f aca="true" t="shared" si="3" ref="AA16:AA22">Y16*Z16/100</f>
        <v>0</v>
      </c>
      <c r="AC16" t="s">
        <v>786</v>
      </c>
      <c r="AD16" t="s">
        <v>915</v>
      </c>
      <c r="AE16" t="s">
        <v>782</v>
      </c>
      <c r="AF16">
        <v>0</v>
      </c>
      <c r="AG16">
        <f>$D$7</f>
        <v>300</v>
      </c>
      <c r="AH16">
        <f aca="true" t="shared" si="4" ref="AH16:AH22">AF16*AG16/100</f>
        <v>0</v>
      </c>
    </row>
    <row r="17" spans="1:34" ht="12.75">
      <c r="A17" t="s">
        <v>787</v>
      </c>
      <c r="B17" t="s">
        <v>915</v>
      </c>
      <c r="C17" t="s">
        <v>783</v>
      </c>
      <c r="D17">
        <v>0.1</v>
      </c>
      <c r="E17">
        <f>$D$8</f>
        <v>12.6</v>
      </c>
      <c r="F17">
        <f t="shared" si="0"/>
        <v>0.0126</v>
      </c>
      <c r="H17" t="s">
        <v>787</v>
      </c>
      <c r="I17" t="s">
        <v>915</v>
      </c>
      <c r="J17" t="s">
        <v>783</v>
      </c>
      <c r="K17">
        <v>0</v>
      </c>
      <c r="L17">
        <f>$D$8</f>
        <v>12.6</v>
      </c>
      <c r="M17">
        <f t="shared" si="1"/>
        <v>0</v>
      </c>
      <c r="O17" t="s">
        <v>787</v>
      </c>
      <c r="P17" t="s">
        <v>915</v>
      </c>
      <c r="Q17" t="s">
        <v>783</v>
      </c>
      <c r="R17">
        <v>2</v>
      </c>
      <c r="S17">
        <f>$D$8</f>
        <v>12.6</v>
      </c>
      <c r="T17">
        <f t="shared" si="2"/>
        <v>0.252</v>
      </c>
      <c r="V17" t="s">
        <v>787</v>
      </c>
      <c r="W17" t="s">
        <v>915</v>
      </c>
      <c r="X17" t="s">
        <v>783</v>
      </c>
      <c r="Y17">
        <v>0</v>
      </c>
      <c r="Z17">
        <f>$D$8</f>
        <v>12.6</v>
      </c>
      <c r="AA17">
        <f t="shared" si="3"/>
        <v>0</v>
      </c>
      <c r="AC17" t="s">
        <v>787</v>
      </c>
      <c r="AD17" t="s">
        <v>915</v>
      </c>
      <c r="AE17" t="s">
        <v>783</v>
      </c>
      <c r="AF17">
        <v>0</v>
      </c>
      <c r="AG17">
        <f>$D$8</f>
        <v>12.6</v>
      </c>
      <c r="AH17">
        <f t="shared" si="4"/>
        <v>0</v>
      </c>
    </row>
    <row r="18" spans="1:34" ht="12.75">
      <c r="A18" t="s">
        <v>788</v>
      </c>
      <c r="B18" t="s">
        <v>915</v>
      </c>
      <c r="C18" t="s">
        <v>784</v>
      </c>
      <c r="D18">
        <v>1.2</v>
      </c>
      <c r="E18">
        <f>$D$9</f>
        <v>5.69</v>
      </c>
      <c r="F18">
        <f t="shared" si="0"/>
        <v>0.06828000000000001</v>
      </c>
      <c r="H18" t="s">
        <v>788</v>
      </c>
      <c r="I18" t="s">
        <v>915</v>
      </c>
      <c r="J18" t="s">
        <v>784</v>
      </c>
      <c r="K18">
        <v>0</v>
      </c>
      <c r="L18">
        <f>$D$9</f>
        <v>5.69</v>
      </c>
      <c r="M18">
        <f t="shared" si="1"/>
        <v>0</v>
      </c>
      <c r="O18" t="s">
        <v>788</v>
      </c>
      <c r="P18" t="s">
        <v>915</v>
      </c>
      <c r="Q18" t="s">
        <v>784</v>
      </c>
      <c r="R18">
        <v>0</v>
      </c>
      <c r="S18">
        <f>$D$9</f>
        <v>5.69</v>
      </c>
      <c r="T18">
        <f t="shared" si="2"/>
        <v>0</v>
      </c>
      <c r="V18" t="s">
        <v>788</v>
      </c>
      <c r="W18" t="s">
        <v>915</v>
      </c>
      <c r="X18" t="s">
        <v>784</v>
      </c>
      <c r="Y18">
        <v>0</v>
      </c>
      <c r="Z18">
        <f>$D$9</f>
        <v>5.69</v>
      </c>
      <c r="AA18">
        <f t="shared" si="3"/>
        <v>0</v>
      </c>
      <c r="AC18" t="s">
        <v>788</v>
      </c>
      <c r="AD18" t="s">
        <v>915</v>
      </c>
      <c r="AE18" t="s">
        <v>784</v>
      </c>
      <c r="AF18">
        <v>0</v>
      </c>
      <c r="AG18">
        <f>$D$9</f>
        <v>5.69</v>
      </c>
      <c r="AH18">
        <f t="shared" si="4"/>
        <v>0</v>
      </c>
    </row>
    <row r="19" spans="1:34" ht="12.75">
      <c r="A19" t="s">
        <v>789</v>
      </c>
      <c r="B19" t="s">
        <v>915</v>
      </c>
      <c r="C19" t="s">
        <v>785</v>
      </c>
      <c r="D19">
        <v>20</v>
      </c>
      <c r="E19">
        <f>$D$10</f>
        <v>4.65</v>
      </c>
      <c r="F19">
        <f t="shared" si="0"/>
        <v>0.93</v>
      </c>
      <c r="H19" t="s">
        <v>789</v>
      </c>
      <c r="I19" t="s">
        <v>915</v>
      </c>
      <c r="J19" t="s">
        <v>785</v>
      </c>
      <c r="K19">
        <v>4000</v>
      </c>
      <c r="L19">
        <f>$D$10</f>
        <v>4.65</v>
      </c>
      <c r="M19">
        <f t="shared" si="1"/>
        <v>186</v>
      </c>
      <c r="O19" t="s">
        <v>789</v>
      </c>
      <c r="P19" t="s">
        <v>915</v>
      </c>
      <c r="Q19" t="s">
        <v>785</v>
      </c>
      <c r="R19">
        <v>0</v>
      </c>
      <c r="S19">
        <f>$D$10</f>
        <v>4.65</v>
      </c>
      <c r="T19">
        <f t="shared" si="2"/>
        <v>0</v>
      </c>
      <c r="V19" t="s">
        <v>789</v>
      </c>
      <c r="W19" t="s">
        <v>915</v>
      </c>
      <c r="X19" t="s">
        <v>785</v>
      </c>
      <c r="Y19">
        <v>0</v>
      </c>
      <c r="Z19">
        <f>$D$10</f>
        <v>4.65</v>
      </c>
      <c r="AA19">
        <f t="shared" si="3"/>
        <v>0</v>
      </c>
      <c r="AC19" t="s">
        <v>789</v>
      </c>
      <c r="AD19" t="s">
        <v>915</v>
      </c>
      <c r="AE19" t="s">
        <v>785</v>
      </c>
      <c r="AF19">
        <v>0</v>
      </c>
      <c r="AG19">
        <f>$D$10</f>
        <v>4.65</v>
      </c>
      <c r="AH19">
        <f t="shared" si="4"/>
        <v>0</v>
      </c>
    </row>
    <row r="20" spans="1:34" ht="12.75">
      <c r="A20" t="s">
        <v>803</v>
      </c>
      <c r="B20" t="s">
        <v>915</v>
      </c>
      <c r="C20" s="346" t="s">
        <v>809</v>
      </c>
      <c r="D20">
        <v>0.5</v>
      </c>
      <c r="E20">
        <f>$D$11</f>
        <v>160.67</v>
      </c>
      <c r="F20">
        <f t="shared" si="0"/>
        <v>0.8033499999999999</v>
      </c>
      <c r="H20" t="s">
        <v>803</v>
      </c>
      <c r="I20" t="s">
        <v>915</v>
      </c>
      <c r="J20" s="346" t="s">
        <v>809</v>
      </c>
      <c r="K20">
        <v>10</v>
      </c>
      <c r="L20">
        <f>$D$11</f>
        <v>160.67</v>
      </c>
      <c r="M20">
        <f t="shared" si="1"/>
        <v>16.066999999999997</v>
      </c>
      <c r="O20" t="s">
        <v>803</v>
      </c>
      <c r="P20" t="s">
        <v>915</v>
      </c>
      <c r="Q20" s="346" t="s">
        <v>809</v>
      </c>
      <c r="R20">
        <v>33</v>
      </c>
      <c r="S20">
        <f>$D$11</f>
        <v>160.67</v>
      </c>
      <c r="T20">
        <f t="shared" si="2"/>
        <v>53.0211</v>
      </c>
      <c r="V20" t="s">
        <v>803</v>
      </c>
      <c r="W20" t="s">
        <v>915</v>
      </c>
      <c r="X20" s="346" t="s">
        <v>809</v>
      </c>
      <c r="Y20">
        <v>0.6</v>
      </c>
      <c r="Z20">
        <f>$D$11</f>
        <v>160.67</v>
      </c>
      <c r="AA20">
        <f t="shared" si="3"/>
        <v>0.9640199999999999</v>
      </c>
      <c r="AC20" t="s">
        <v>803</v>
      </c>
      <c r="AD20" t="s">
        <v>915</v>
      </c>
      <c r="AE20" s="346" t="s">
        <v>809</v>
      </c>
      <c r="AF20">
        <v>0.1</v>
      </c>
      <c r="AG20">
        <f>$D$11</f>
        <v>160.67</v>
      </c>
      <c r="AH20">
        <f t="shared" si="4"/>
        <v>0.16067</v>
      </c>
    </row>
    <row r="21" spans="1:34" ht="12.75">
      <c r="A21" t="s">
        <v>807</v>
      </c>
      <c r="B21" t="s">
        <v>915</v>
      </c>
      <c r="C21" s="346" t="s">
        <v>810</v>
      </c>
      <c r="D21">
        <v>0</v>
      </c>
      <c r="E21">
        <f>$D$12</f>
        <v>28.38</v>
      </c>
      <c r="F21">
        <f t="shared" si="0"/>
        <v>0</v>
      </c>
      <c r="H21" t="s">
        <v>807</v>
      </c>
      <c r="I21" t="s">
        <v>915</v>
      </c>
      <c r="J21" s="346" t="s">
        <v>810</v>
      </c>
      <c r="K21">
        <v>0</v>
      </c>
      <c r="L21">
        <f>$D$12</f>
        <v>28.38</v>
      </c>
      <c r="M21">
        <f t="shared" si="1"/>
        <v>0</v>
      </c>
      <c r="O21" t="s">
        <v>807</v>
      </c>
      <c r="P21" t="s">
        <v>915</v>
      </c>
      <c r="Q21" s="346" t="s">
        <v>810</v>
      </c>
      <c r="R21">
        <v>1750</v>
      </c>
      <c r="S21">
        <f>$D$12</f>
        <v>28.38</v>
      </c>
      <c r="T21">
        <f t="shared" si="2"/>
        <v>496.65</v>
      </c>
      <c r="V21" t="s">
        <v>807</v>
      </c>
      <c r="W21" t="s">
        <v>915</v>
      </c>
      <c r="X21" s="346" t="s">
        <v>810</v>
      </c>
      <c r="Y21">
        <v>0</v>
      </c>
      <c r="Z21">
        <f>$D$12</f>
        <v>28.38</v>
      </c>
      <c r="AA21">
        <f t="shared" si="3"/>
        <v>0</v>
      </c>
      <c r="AC21" t="s">
        <v>807</v>
      </c>
      <c r="AD21" t="s">
        <v>915</v>
      </c>
      <c r="AE21" s="346" t="s">
        <v>810</v>
      </c>
      <c r="AF21">
        <v>0</v>
      </c>
      <c r="AG21">
        <f>$D$12</f>
        <v>28.38</v>
      </c>
      <c r="AH21">
        <f t="shared" si="4"/>
        <v>0</v>
      </c>
    </row>
    <row r="22" spans="1:34" ht="12.75">
      <c r="A22" t="s">
        <v>808</v>
      </c>
      <c r="B22" t="s">
        <v>915</v>
      </c>
      <c r="C22" s="346" t="s">
        <v>811</v>
      </c>
      <c r="D22">
        <v>0.03</v>
      </c>
      <c r="E22">
        <f>$D$13</f>
        <v>150.67</v>
      </c>
      <c r="F22">
        <f t="shared" si="0"/>
        <v>0.04520099999999999</v>
      </c>
      <c r="H22" t="s">
        <v>808</v>
      </c>
      <c r="I22" t="s">
        <v>915</v>
      </c>
      <c r="J22" s="346" t="s">
        <v>811</v>
      </c>
      <c r="K22">
        <v>3</v>
      </c>
      <c r="L22">
        <f>$D$13</f>
        <v>150.67</v>
      </c>
      <c r="M22">
        <f t="shared" si="1"/>
        <v>4.5201</v>
      </c>
      <c r="O22" t="s">
        <v>808</v>
      </c>
      <c r="P22" t="s">
        <v>915</v>
      </c>
      <c r="Q22" s="346" t="s">
        <v>811</v>
      </c>
      <c r="R22">
        <v>696</v>
      </c>
      <c r="S22">
        <f>$D$13</f>
        <v>150.67</v>
      </c>
      <c r="T22">
        <f t="shared" si="2"/>
        <v>1048.6632</v>
      </c>
      <c r="V22" t="s">
        <v>808</v>
      </c>
      <c r="W22" t="s">
        <v>915</v>
      </c>
      <c r="X22" s="346" t="s">
        <v>811</v>
      </c>
      <c r="Y22">
        <v>0.1</v>
      </c>
      <c r="Z22">
        <f>$D$13</f>
        <v>150.67</v>
      </c>
      <c r="AA22">
        <f t="shared" si="3"/>
        <v>0.15067</v>
      </c>
      <c r="AC22" t="s">
        <v>808</v>
      </c>
      <c r="AD22" t="s">
        <v>915</v>
      </c>
      <c r="AE22" s="346" t="s">
        <v>811</v>
      </c>
      <c r="AF22">
        <v>1.1</v>
      </c>
      <c r="AG22">
        <f>$D$13</f>
        <v>150.67</v>
      </c>
      <c r="AH22">
        <f t="shared" si="4"/>
        <v>1.65737</v>
      </c>
    </row>
    <row r="23" spans="1:34" ht="12.75">
      <c r="A23" t="s">
        <v>605</v>
      </c>
      <c r="E23">
        <f>SUM(E16:E20)</f>
        <v>483.61</v>
      </c>
      <c r="F23">
        <f>SUM(F16:F22)</f>
        <v>25.859430999999997</v>
      </c>
      <c r="H23" t="s">
        <v>605</v>
      </c>
      <c r="L23">
        <f>SUM(L16:L20)</f>
        <v>483.61</v>
      </c>
      <c r="M23">
        <f>SUM(M16:M22)</f>
        <v>1553.5871</v>
      </c>
      <c r="O23" t="s">
        <v>605</v>
      </c>
      <c r="S23">
        <f>SUM(S16:S20)</f>
        <v>483.61</v>
      </c>
      <c r="T23">
        <f>SUM(T16:T22)</f>
        <v>1598.5863</v>
      </c>
      <c r="V23" t="s">
        <v>605</v>
      </c>
      <c r="Z23">
        <f>SUM(Z16:Z20)</f>
        <v>483.61</v>
      </c>
      <c r="AA23">
        <f>SUM(AA16:AA22)</f>
        <v>1.11469</v>
      </c>
      <c r="AC23" t="s">
        <v>605</v>
      </c>
      <c r="AG23">
        <f>SUM(AG16:AG20)</f>
        <v>483.61</v>
      </c>
      <c r="AH23">
        <f>SUM(AH16:AH22)</f>
        <v>1.81804</v>
      </c>
    </row>
    <row r="24" spans="1:34" ht="12.75">
      <c r="A24" t="s">
        <v>606</v>
      </c>
      <c r="F24" s="345">
        <f>F23/E23*100</f>
        <v>5.347166311697441</v>
      </c>
      <c r="H24" t="s">
        <v>745</v>
      </c>
      <c r="M24" s="345">
        <f>M23/L23*100</f>
        <v>321.2479270486549</v>
      </c>
      <c r="O24" t="s">
        <v>748</v>
      </c>
      <c r="T24" s="345">
        <f>T23/S23*100</f>
        <v>330.55278013275154</v>
      </c>
      <c r="V24" t="s">
        <v>751</v>
      </c>
      <c r="AA24" s="345">
        <f>AA23/Z23*100</f>
        <v>0.23049357953723043</v>
      </c>
      <c r="AC24" t="s">
        <v>754</v>
      </c>
      <c r="AH24" s="345">
        <f>AH23/AG23*100</f>
        <v>0.3759310187961374</v>
      </c>
    </row>
    <row r="26" spans="1:34" ht="12.75">
      <c r="A26" t="s">
        <v>781</v>
      </c>
      <c r="B26" t="s">
        <v>662</v>
      </c>
      <c r="C26" t="s">
        <v>663</v>
      </c>
      <c r="D26" t="s">
        <v>755</v>
      </c>
      <c r="E26" t="s">
        <v>598</v>
      </c>
      <c r="F26" t="s">
        <v>756</v>
      </c>
      <c r="H26" t="s">
        <v>781</v>
      </c>
      <c r="I26" t="s">
        <v>662</v>
      </c>
      <c r="J26" t="s">
        <v>663</v>
      </c>
      <c r="K26" t="s">
        <v>758</v>
      </c>
      <c r="L26" t="s">
        <v>598</v>
      </c>
      <c r="M26" t="s">
        <v>759</v>
      </c>
      <c r="O26" t="s">
        <v>781</v>
      </c>
      <c r="P26" t="s">
        <v>662</v>
      </c>
      <c r="Q26" t="s">
        <v>663</v>
      </c>
      <c r="R26" t="s">
        <v>761</v>
      </c>
      <c r="S26" t="s">
        <v>598</v>
      </c>
      <c r="T26" t="s">
        <v>762</v>
      </c>
      <c r="V26" t="s">
        <v>781</v>
      </c>
      <c r="W26" t="s">
        <v>662</v>
      </c>
      <c r="X26" t="s">
        <v>663</v>
      </c>
      <c r="Y26" t="s">
        <v>764</v>
      </c>
      <c r="Z26" t="s">
        <v>598</v>
      </c>
      <c r="AA26" t="s">
        <v>765</v>
      </c>
      <c r="AC26" t="s">
        <v>781</v>
      </c>
      <c r="AD26" t="s">
        <v>662</v>
      </c>
      <c r="AE26" t="s">
        <v>812</v>
      </c>
      <c r="AF26" t="s">
        <v>767</v>
      </c>
      <c r="AG26" t="s">
        <v>598</v>
      </c>
      <c r="AH26" t="s">
        <v>768</v>
      </c>
    </row>
    <row r="27" spans="1:34" ht="12.75">
      <c r="A27" t="s">
        <v>786</v>
      </c>
      <c r="B27" t="s">
        <v>915</v>
      </c>
      <c r="C27" t="s">
        <v>782</v>
      </c>
      <c r="D27">
        <v>1.8</v>
      </c>
      <c r="E27">
        <f>$D$7</f>
        <v>300</v>
      </c>
      <c r="F27">
        <f aca="true" t="shared" si="5" ref="F27:F33">D27*E27/100</f>
        <v>5.4</v>
      </c>
      <c r="H27" t="s">
        <v>786</v>
      </c>
      <c r="I27" t="s">
        <v>915</v>
      </c>
      <c r="J27" t="s">
        <v>782</v>
      </c>
      <c r="K27">
        <v>0.28</v>
      </c>
      <c r="L27">
        <f>$D$7</f>
        <v>300</v>
      </c>
      <c r="M27">
        <f aca="true" t="shared" si="6" ref="M27:M33">K27*L27/100</f>
        <v>0.8400000000000002</v>
      </c>
      <c r="O27" t="s">
        <v>786</v>
      </c>
      <c r="P27" t="s">
        <v>915</v>
      </c>
      <c r="Q27" t="s">
        <v>782</v>
      </c>
      <c r="R27">
        <v>0.1</v>
      </c>
      <c r="S27">
        <f>$D$7</f>
        <v>300</v>
      </c>
      <c r="T27">
        <f aca="true" t="shared" si="7" ref="T27:T33">R27*S27/100</f>
        <v>0.3</v>
      </c>
      <c r="V27" t="s">
        <v>786</v>
      </c>
      <c r="W27" t="s">
        <v>915</v>
      </c>
      <c r="X27" t="s">
        <v>782</v>
      </c>
      <c r="Y27">
        <v>0.2</v>
      </c>
      <c r="Z27">
        <f>$D$7</f>
        <v>300</v>
      </c>
      <c r="AA27">
        <f aca="true" t="shared" si="8" ref="AA27:AA33">Y27*Z27/100</f>
        <v>0.6</v>
      </c>
      <c r="AC27" t="s">
        <v>786</v>
      </c>
      <c r="AD27" t="s">
        <v>915</v>
      </c>
      <c r="AE27" t="s">
        <v>782</v>
      </c>
      <c r="AF27">
        <v>1.2</v>
      </c>
      <c r="AG27">
        <f>$D$7</f>
        <v>300</v>
      </c>
      <c r="AH27">
        <f aca="true" t="shared" si="9" ref="AH27:AH33">AF27*AG27/100</f>
        <v>3.6</v>
      </c>
    </row>
    <row r="28" spans="1:34" ht="12.75">
      <c r="A28" t="s">
        <v>787</v>
      </c>
      <c r="B28" t="s">
        <v>915</v>
      </c>
      <c r="C28" t="s">
        <v>783</v>
      </c>
      <c r="D28">
        <v>0.01</v>
      </c>
      <c r="E28">
        <f>$D$8</f>
        <v>12.6</v>
      </c>
      <c r="F28">
        <f t="shared" si="5"/>
        <v>0.00126</v>
      </c>
      <c r="H28" t="s">
        <v>787</v>
      </c>
      <c r="I28" t="s">
        <v>915</v>
      </c>
      <c r="J28" t="s">
        <v>783</v>
      </c>
      <c r="K28">
        <v>0</v>
      </c>
      <c r="L28">
        <f>$D$8</f>
        <v>12.6</v>
      </c>
      <c r="M28">
        <f t="shared" si="6"/>
        <v>0</v>
      </c>
      <c r="O28" t="s">
        <v>787</v>
      </c>
      <c r="P28" t="s">
        <v>915</v>
      </c>
      <c r="Q28" t="s">
        <v>783</v>
      </c>
      <c r="R28">
        <v>0.02</v>
      </c>
      <c r="S28">
        <f>$D$8</f>
        <v>12.6</v>
      </c>
      <c r="T28">
        <f t="shared" si="7"/>
        <v>0.00252</v>
      </c>
      <c r="V28" t="s">
        <v>787</v>
      </c>
      <c r="W28" t="s">
        <v>915</v>
      </c>
      <c r="X28" t="s">
        <v>783</v>
      </c>
      <c r="Y28">
        <v>0</v>
      </c>
      <c r="Z28">
        <f>$D$8</f>
        <v>12.6</v>
      </c>
      <c r="AA28">
        <f t="shared" si="8"/>
        <v>0</v>
      </c>
      <c r="AC28" t="s">
        <v>787</v>
      </c>
      <c r="AD28" t="s">
        <v>915</v>
      </c>
      <c r="AE28" t="s">
        <v>783</v>
      </c>
      <c r="AF28">
        <v>0</v>
      </c>
      <c r="AG28">
        <f>$D$8</f>
        <v>12.6</v>
      </c>
      <c r="AH28">
        <f t="shared" si="9"/>
        <v>0</v>
      </c>
    </row>
    <row r="29" spans="1:34" ht="12.75">
      <c r="A29" t="s">
        <v>788</v>
      </c>
      <c r="B29" t="s">
        <v>915</v>
      </c>
      <c r="C29" t="s">
        <v>784</v>
      </c>
      <c r="D29">
        <v>0.1</v>
      </c>
      <c r="E29">
        <f>$D$9</f>
        <v>5.69</v>
      </c>
      <c r="F29">
        <f t="shared" si="5"/>
        <v>0.005690000000000001</v>
      </c>
      <c r="H29" t="s">
        <v>788</v>
      </c>
      <c r="I29" t="s">
        <v>915</v>
      </c>
      <c r="J29" t="s">
        <v>784</v>
      </c>
      <c r="K29">
        <v>0</v>
      </c>
      <c r="L29">
        <f>$D$9</f>
        <v>5.69</v>
      </c>
      <c r="M29">
        <f t="shared" si="6"/>
        <v>0</v>
      </c>
      <c r="O29" t="s">
        <v>788</v>
      </c>
      <c r="P29" t="s">
        <v>915</v>
      </c>
      <c r="Q29" t="s">
        <v>784</v>
      </c>
      <c r="R29">
        <v>0</v>
      </c>
      <c r="S29">
        <f>$D$9</f>
        <v>5.69</v>
      </c>
      <c r="T29">
        <f t="shared" si="7"/>
        <v>0</v>
      </c>
      <c r="V29" t="s">
        <v>788</v>
      </c>
      <c r="W29" t="s">
        <v>915</v>
      </c>
      <c r="X29" t="s">
        <v>784</v>
      </c>
      <c r="Y29">
        <v>0</v>
      </c>
      <c r="Z29">
        <f>$D$9</f>
        <v>5.69</v>
      </c>
      <c r="AA29">
        <f t="shared" si="8"/>
        <v>0</v>
      </c>
      <c r="AC29" t="s">
        <v>788</v>
      </c>
      <c r="AD29" t="s">
        <v>915</v>
      </c>
      <c r="AE29" t="s">
        <v>784</v>
      </c>
      <c r="AF29">
        <v>0</v>
      </c>
      <c r="AG29">
        <f>$D$9</f>
        <v>5.69</v>
      </c>
      <c r="AH29">
        <f t="shared" si="9"/>
        <v>0</v>
      </c>
    </row>
    <row r="30" spans="1:34" ht="12.75">
      <c r="A30" t="s">
        <v>789</v>
      </c>
      <c r="B30" t="s">
        <v>915</v>
      </c>
      <c r="C30" t="s">
        <v>785</v>
      </c>
      <c r="D30">
        <v>8</v>
      </c>
      <c r="E30">
        <f>$D$10</f>
        <v>4.65</v>
      </c>
      <c r="F30">
        <f t="shared" si="5"/>
        <v>0.37200000000000005</v>
      </c>
      <c r="H30" t="s">
        <v>789</v>
      </c>
      <c r="I30" t="s">
        <v>915</v>
      </c>
      <c r="J30" t="s">
        <v>785</v>
      </c>
      <c r="K30">
        <v>2.33</v>
      </c>
      <c r="L30">
        <f>$D$10</f>
        <v>4.65</v>
      </c>
      <c r="M30">
        <f t="shared" si="6"/>
        <v>0.10834500000000002</v>
      </c>
      <c r="O30" t="s">
        <v>789</v>
      </c>
      <c r="P30" t="s">
        <v>915</v>
      </c>
      <c r="Q30" t="s">
        <v>785</v>
      </c>
      <c r="R30">
        <v>4</v>
      </c>
      <c r="S30">
        <f>$D$10</f>
        <v>4.65</v>
      </c>
      <c r="T30">
        <f t="shared" si="7"/>
        <v>0.18600000000000003</v>
      </c>
      <c r="V30" t="s">
        <v>789</v>
      </c>
      <c r="W30" t="s">
        <v>915</v>
      </c>
      <c r="X30" t="s">
        <v>785</v>
      </c>
      <c r="Y30">
        <v>2</v>
      </c>
      <c r="Z30">
        <f>$D$10</f>
        <v>4.65</v>
      </c>
      <c r="AA30">
        <f t="shared" si="8"/>
        <v>0.09300000000000001</v>
      </c>
      <c r="AC30" t="s">
        <v>789</v>
      </c>
      <c r="AD30" t="s">
        <v>915</v>
      </c>
      <c r="AE30" t="s">
        <v>785</v>
      </c>
      <c r="AF30">
        <v>36</v>
      </c>
      <c r="AG30">
        <f>$D$10</f>
        <v>4.65</v>
      </c>
      <c r="AH30">
        <f t="shared" si="9"/>
        <v>1.6740000000000002</v>
      </c>
    </row>
    <row r="31" spans="1:34" ht="12.75">
      <c r="A31" t="s">
        <v>803</v>
      </c>
      <c r="B31" t="s">
        <v>915</v>
      </c>
      <c r="C31" s="346" t="s">
        <v>809</v>
      </c>
      <c r="D31">
        <v>0.39</v>
      </c>
      <c r="E31">
        <f>$D$11</f>
        <v>160.67</v>
      </c>
      <c r="F31">
        <f t="shared" si="5"/>
        <v>0.626613</v>
      </c>
      <c r="H31" t="s">
        <v>803</v>
      </c>
      <c r="I31" t="s">
        <v>915</v>
      </c>
      <c r="J31" s="346" t="s">
        <v>809</v>
      </c>
      <c r="K31">
        <v>0.038</v>
      </c>
      <c r="L31">
        <f>$D$11</f>
        <v>160.67</v>
      </c>
      <c r="M31">
        <f t="shared" si="6"/>
        <v>0.06105459999999999</v>
      </c>
      <c r="O31" t="s">
        <v>803</v>
      </c>
      <c r="P31" t="s">
        <v>915</v>
      </c>
      <c r="Q31" s="346" t="s">
        <v>809</v>
      </c>
      <c r="R31">
        <v>0.18</v>
      </c>
      <c r="S31">
        <f>$D$11</f>
        <v>160.67</v>
      </c>
      <c r="T31">
        <f t="shared" si="7"/>
        <v>0.28920599999999996</v>
      </c>
      <c r="V31" t="s">
        <v>803</v>
      </c>
      <c r="W31" t="s">
        <v>915</v>
      </c>
      <c r="X31" s="346" t="s">
        <v>809</v>
      </c>
      <c r="Y31">
        <v>0.05</v>
      </c>
      <c r="Z31">
        <f>$D$11</f>
        <v>160.67</v>
      </c>
      <c r="AA31">
        <f t="shared" si="8"/>
        <v>0.080335</v>
      </c>
      <c r="AC31" t="s">
        <v>803</v>
      </c>
      <c r="AD31" t="s">
        <v>915</v>
      </c>
      <c r="AE31" s="346" t="s">
        <v>809</v>
      </c>
      <c r="AF31">
        <v>0.09</v>
      </c>
      <c r="AG31">
        <f>$D$11</f>
        <v>160.67</v>
      </c>
      <c r="AH31">
        <f t="shared" si="9"/>
        <v>0.14460299999999998</v>
      </c>
    </row>
    <row r="32" spans="1:34" ht="12.75">
      <c r="A32" t="s">
        <v>807</v>
      </c>
      <c r="B32" t="s">
        <v>915</v>
      </c>
      <c r="C32" s="346" t="s">
        <v>810</v>
      </c>
      <c r="D32">
        <v>0</v>
      </c>
      <c r="E32">
        <f>$D$12</f>
        <v>28.38</v>
      </c>
      <c r="F32">
        <f t="shared" si="5"/>
        <v>0</v>
      </c>
      <c r="H32" t="s">
        <v>807</v>
      </c>
      <c r="I32" t="s">
        <v>915</v>
      </c>
      <c r="J32" s="346" t="s">
        <v>810</v>
      </c>
      <c r="K32">
        <v>0</v>
      </c>
      <c r="L32">
        <f>$D$12</f>
        <v>28.38</v>
      </c>
      <c r="M32">
        <f t="shared" si="6"/>
        <v>0</v>
      </c>
      <c r="O32" t="s">
        <v>807</v>
      </c>
      <c r="P32" t="s">
        <v>915</v>
      </c>
      <c r="Q32" s="346" t="s">
        <v>810</v>
      </c>
      <c r="R32">
        <v>0</v>
      </c>
      <c r="S32">
        <f>$D$12</f>
        <v>28.38</v>
      </c>
      <c r="T32">
        <f t="shared" si="7"/>
        <v>0</v>
      </c>
      <c r="V32" t="s">
        <v>807</v>
      </c>
      <c r="W32" t="s">
        <v>915</v>
      </c>
      <c r="X32" s="346" t="s">
        <v>810</v>
      </c>
      <c r="Y32">
        <v>0</v>
      </c>
      <c r="Z32">
        <f>$D$12</f>
        <v>28.38</v>
      </c>
      <c r="AA32">
        <f t="shared" si="8"/>
        <v>0</v>
      </c>
      <c r="AC32" t="s">
        <v>807</v>
      </c>
      <c r="AD32" t="s">
        <v>915</v>
      </c>
      <c r="AE32" s="346" t="s">
        <v>810</v>
      </c>
      <c r="AF32">
        <v>0</v>
      </c>
      <c r="AG32">
        <f>$D$12</f>
        <v>28.38</v>
      </c>
      <c r="AH32">
        <f t="shared" si="9"/>
        <v>0</v>
      </c>
    </row>
    <row r="33" spans="1:34" ht="12.75">
      <c r="A33" t="s">
        <v>808</v>
      </c>
      <c r="B33" t="s">
        <v>915</v>
      </c>
      <c r="C33" s="346" t="s">
        <v>811</v>
      </c>
      <c r="D33">
        <v>0.12</v>
      </c>
      <c r="E33">
        <f>$D$13</f>
        <v>150.67</v>
      </c>
      <c r="F33">
        <f t="shared" si="5"/>
        <v>0.18080399999999996</v>
      </c>
      <c r="H33" t="s">
        <v>808</v>
      </c>
      <c r="I33" t="s">
        <v>915</v>
      </c>
      <c r="J33" s="346" t="s">
        <v>811</v>
      </c>
      <c r="K33">
        <v>0.01</v>
      </c>
      <c r="L33">
        <f>$D$13</f>
        <v>150.67</v>
      </c>
      <c r="M33">
        <f t="shared" si="6"/>
        <v>0.015066999999999999</v>
      </c>
      <c r="O33" t="s">
        <v>808</v>
      </c>
      <c r="P33" t="s">
        <v>915</v>
      </c>
      <c r="Q33" s="346" t="s">
        <v>811</v>
      </c>
      <c r="R33">
        <v>0.03</v>
      </c>
      <c r="S33">
        <f>$D$13</f>
        <v>150.67</v>
      </c>
      <c r="T33">
        <f t="shared" si="7"/>
        <v>0.04520099999999999</v>
      </c>
      <c r="V33" t="s">
        <v>808</v>
      </c>
      <c r="W33" t="s">
        <v>919</v>
      </c>
      <c r="X33">
        <v>1015</v>
      </c>
      <c r="Y33">
        <v>0.004</v>
      </c>
      <c r="Z33">
        <f>$D$13</f>
        <v>150.67</v>
      </c>
      <c r="AA33">
        <f t="shared" si="8"/>
        <v>0.0060268</v>
      </c>
      <c r="AC33" t="s">
        <v>808</v>
      </c>
      <c r="AD33" t="s">
        <v>915</v>
      </c>
      <c r="AE33" s="346" t="s">
        <v>811</v>
      </c>
      <c r="AF33">
        <v>0.1</v>
      </c>
      <c r="AG33">
        <f>$D$13</f>
        <v>150.67</v>
      </c>
      <c r="AH33">
        <f t="shared" si="9"/>
        <v>0.15067</v>
      </c>
    </row>
    <row r="34" spans="1:34" ht="12.75">
      <c r="A34" t="s">
        <v>605</v>
      </c>
      <c r="E34">
        <f>SUM(E27:E31)</f>
        <v>483.61</v>
      </c>
      <c r="F34">
        <f>SUM(F27:F33)</f>
        <v>6.586367000000001</v>
      </c>
      <c r="H34" t="s">
        <v>605</v>
      </c>
      <c r="L34">
        <f>SUM(L27:L31)</f>
        <v>483.61</v>
      </c>
      <c r="M34">
        <f>SUM(M27:M33)</f>
        <v>1.0244666000000002</v>
      </c>
      <c r="O34" t="s">
        <v>605</v>
      </c>
      <c r="S34">
        <f>SUM(S27:S31)</f>
        <v>483.61</v>
      </c>
      <c r="T34">
        <f>SUM(T27:T33)</f>
        <v>0.822927</v>
      </c>
      <c r="V34" t="s">
        <v>605</v>
      </c>
      <c r="Z34">
        <f>SUM(Z27:Z31)</f>
        <v>483.61</v>
      </c>
      <c r="AA34">
        <f>SUM(AA27:AA33)</f>
        <v>0.7793618</v>
      </c>
      <c r="AC34" t="s">
        <v>605</v>
      </c>
      <c r="AG34">
        <f>SUM(AG27:AG31)</f>
        <v>483.61</v>
      </c>
      <c r="AH34">
        <f>SUM(AH27:AH33)</f>
        <v>5.569273</v>
      </c>
    </row>
    <row r="35" spans="1:34" ht="12.75">
      <c r="A35" t="s">
        <v>757</v>
      </c>
      <c r="F35" s="345">
        <f>F34/E34*100</f>
        <v>1.3619170405905587</v>
      </c>
      <c r="H35" t="s">
        <v>760</v>
      </c>
      <c r="M35" s="345">
        <f>M34/L34*100</f>
        <v>0.21183734827650383</v>
      </c>
      <c r="O35" t="s">
        <v>763</v>
      </c>
      <c r="T35" s="345">
        <f>T34/S34*100</f>
        <v>0.17016335476933891</v>
      </c>
      <c r="V35" t="s">
        <v>766</v>
      </c>
      <c r="AA35" s="345">
        <f>AA34/Z34*100</f>
        <v>0.16115502160832076</v>
      </c>
      <c r="AC35" t="s">
        <v>769</v>
      </c>
      <c r="AH35" s="345">
        <f>AH34/AG34*100</f>
        <v>1.151604185190546</v>
      </c>
    </row>
    <row r="37" spans="1:20" ht="12.75">
      <c r="A37" t="s">
        <v>781</v>
      </c>
      <c r="B37" t="s">
        <v>662</v>
      </c>
      <c r="C37" t="s">
        <v>663</v>
      </c>
      <c r="D37" t="s">
        <v>770</v>
      </c>
      <c r="E37" t="s">
        <v>598</v>
      </c>
      <c r="F37" t="s">
        <v>771</v>
      </c>
      <c r="H37" t="s">
        <v>781</v>
      </c>
      <c r="I37" t="s">
        <v>662</v>
      </c>
      <c r="J37" t="s">
        <v>663</v>
      </c>
      <c r="K37" t="s">
        <v>773</v>
      </c>
      <c r="L37" t="s">
        <v>598</v>
      </c>
      <c r="M37" t="s">
        <v>774</v>
      </c>
      <c r="O37" t="s">
        <v>781</v>
      </c>
      <c r="P37" t="s">
        <v>662</v>
      </c>
      <c r="Q37" t="s">
        <v>663</v>
      </c>
      <c r="R37" t="s">
        <v>776</v>
      </c>
      <c r="S37" t="s">
        <v>598</v>
      </c>
      <c r="T37" t="s">
        <v>777</v>
      </c>
    </row>
    <row r="38" spans="1:20" ht="12.75">
      <c r="A38" t="s">
        <v>786</v>
      </c>
      <c r="B38" t="s">
        <v>919</v>
      </c>
      <c r="C38">
        <v>1301</v>
      </c>
      <c r="D38">
        <v>1.9</v>
      </c>
      <c r="E38">
        <f>$D$7</f>
        <v>300</v>
      </c>
      <c r="F38">
        <f aca="true" t="shared" si="10" ref="F38:F44">D38*E38/100</f>
        <v>5.7</v>
      </c>
      <c r="H38" t="s">
        <v>786</v>
      </c>
      <c r="I38" t="s">
        <v>919</v>
      </c>
      <c r="J38">
        <v>1301</v>
      </c>
      <c r="K38">
        <v>0.5</v>
      </c>
      <c r="L38">
        <f>$D$7</f>
        <v>300</v>
      </c>
      <c r="M38">
        <f aca="true" t="shared" si="11" ref="M38:M44">K38*L38/100</f>
        <v>1.5</v>
      </c>
      <c r="O38" t="s">
        <v>786</v>
      </c>
      <c r="P38" t="s">
        <v>919</v>
      </c>
      <c r="Q38">
        <v>1301</v>
      </c>
      <c r="R38">
        <v>1.9</v>
      </c>
      <c r="S38">
        <f>$D$7</f>
        <v>300</v>
      </c>
      <c r="T38">
        <f aca="true" t="shared" si="12" ref="T38:T44">R38*S38/100</f>
        <v>5.7</v>
      </c>
    </row>
    <row r="39" spans="1:20" ht="12.75">
      <c r="A39" t="s">
        <v>787</v>
      </c>
      <c r="B39" t="s">
        <v>919</v>
      </c>
      <c r="C39">
        <v>876</v>
      </c>
      <c r="D39">
        <v>0</v>
      </c>
      <c r="E39">
        <f>$D$8</f>
        <v>12.6</v>
      </c>
      <c r="F39">
        <f t="shared" si="10"/>
        <v>0</v>
      </c>
      <c r="H39" t="s">
        <v>787</v>
      </c>
      <c r="I39" t="s">
        <v>919</v>
      </c>
      <c r="J39">
        <v>77</v>
      </c>
      <c r="K39">
        <v>0</v>
      </c>
      <c r="L39">
        <f>$D$8</f>
        <v>12.6</v>
      </c>
      <c r="M39">
        <f t="shared" si="11"/>
        <v>0</v>
      </c>
      <c r="O39" t="s">
        <v>787</v>
      </c>
      <c r="P39" t="s">
        <v>919</v>
      </c>
      <c r="Q39">
        <v>77</v>
      </c>
      <c r="R39">
        <v>0</v>
      </c>
      <c r="S39">
        <f>$D$8</f>
        <v>12.6</v>
      </c>
      <c r="T39">
        <f t="shared" si="12"/>
        <v>0</v>
      </c>
    </row>
    <row r="40" spans="1:20" ht="12.75">
      <c r="A40" t="s">
        <v>788</v>
      </c>
      <c r="B40" t="s">
        <v>919</v>
      </c>
      <c r="C40">
        <v>556</v>
      </c>
      <c r="D40">
        <v>9042</v>
      </c>
      <c r="E40">
        <f>$D$9</f>
        <v>5.69</v>
      </c>
      <c r="F40">
        <f t="shared" si="10"/>
        <v>514.4898000000001</v>
      </c>
      <c r="H40" t="s">
        <v>788</v>
      </c>
      <c r="I40" t="s">
        <v>919</v>
      </c>
      <c r="J40">
        <v>556</v>
      </c>
      <c r="K40">
        <v>0</v>
      </c>
      <c r="L40">
        <f>$D$9</f>
        <v>5.69</v>
      </c>
      <c r="M40">
        <f t="shared" si="11"/>
        <v>0</v>
      </c>
      <c r="O40" t="s">
        <v>788</v>
      </c>
      <c r="P40" t="s">
        <v>919</v>
      </c>
      <c r="Q40">
        <v>556</v>
      </c>
      <c r="R40">
        <v>0</v>
      </c>
      <c r="S40">
        <f>$D$9</f>
        <v>5.69</v>
      </c>
      <c r="T40">
        <f t="shared" si="12"/>
        <v>0</v>
      </c>
    </row>
    <row r="41" spans="1:20" ht="12.75">
      <c r="A41" t="s">
        <v>789</v>
      </c>
      <c r="B41" t="s">
        <v>919</v>
      </c>
      <c r="C41">
        <v>1199</v>
      </c>
      <c r="D41">
        <v>10</v>
      </c>
      <c r="E41">
        <f>$D$10</f>
        <v>4.65</v>
      </c>
      <c r="F41">
        <f t="shared" si="10"/>
        <v>0.465</v>
      </c>
      <c r="H41" t="s">
        <v>789</v>
      </c>
      <c r="I41" t="s">
        <v>919</v>
      </c>
      <c r="J41">
        <v>1199</v>
      </c>
      <c r="K41">
        <v>11</v>
      </c>
      <c r="L41">
        <f>$D$10</f>
        <v>4.65</v>
      </c>
      <c r="M41">
        <f t="shared" si="11"/>
        <v>0.5115000000000001</v>
      </c>
      <c r="O41" t="s">
        <v>789</v>
      </c>
      <c r="P41" t="s">
        <v>919</v>
      </c>
      <c r="Q41">
        <v>1199</v>
      </c>
      <c r="R41">
        <v>200</v>
      </c>
      <c r="S41">
        <f>$D$10</f>
        <v>4.65</v>
      </c>
      <c r="T41">
        <f t="shared" si="12"/>
        <v>9.3</v>
      </c>
    </row>
    <row r="42" spans="1:20" ht="12.75">
      <c r="A42" t="s">
        <v>803</v>
      </c>
      <c r="B42" t="s">
        <v>919</v>
      </c>
      <c r="C42">
        <v>6</v>
      </c>
      <c r="D42">
        <v>10.7</v>
      </c>
      <c r="E42">
        <f>$D$11</f>
        <v>160.67</v>
      </c>
      <c r="F42">
        <f t="shared" si="10"/>
        <v>17.191689999999998</v>
      </c>
      <c r="H42" t="s">
        <v>803</v>
      </c>
      <c r="I42" t="s">
        <v>919</v>
      </c>
      <c r="J42">
        <v>6</v>
      </c>
      <c r="K42">
        <v>0.356</v>
      </c>
      <c r="L42">
        <f>$D$11</f>
        <v>160.67</v>
      </c>
      <c r="M42">
        <f t="shared" si="11"/>
        <v>0.5719852</v>
      </c>
      <c r="O42" t="s">
        <v>803</v>
      </c>
      <c r="P42" t="s">
        <v>919</v>
      </c>
      <c r="Q42">
        <v>6</v>
      </c>
      <c r="R42">
        <v>1.56</v>
      </c>
      <c r="S42">
        <f>$D$11</f>
        <v>160.67</v>
      </c>
      <c r="T42">
        <f t="shared" si="12"/>
        <v>2.506452</v>
      </c>
    </row>
    <row r="43" spans="1:20" ht="12.75">
      <c r="A43" t="s">
        <v>807</v>
      </c>
      <c r="B43" t="s">
        <v>919</v>
      </c>
      <c r="C43">
        <v>1415</v>
      </c>
      <c r="D43">
        <v>0.08</v>
      </c>
      <c r="E43">
        <f>$D$12</f>
        <v>28.38</v>
      </c>
      <c r="F43">
        <f t="shared" si="10"/>
        <v>0.022704</v>
      </c>
      <c r="H43" t="s">
        <v>807</v>
      </c>
      <c r="I43" t="s">
        <v>919</v>
      </c>
      <c r="J43">
        <v>1415</v>
      </c>
      <c r="K43">
        <v>0</v>
      </c>
      <c r="L43">
        <f>$D$12</f>
        <v>28.38</v>
      </c>
      <c r="M43">
        <f t="shared" si="11"/>
        <v>0</v>
      </c>
      <c r="O43" t="s">
        <v>807</v>
      </c>
      <c r="P43" t="s">
        <v>919</v>
      </c>
      <c r="Q43">
        <v>1415</v>
      </c>
      <c r="R43">
        <v>0</v>
      </c>
      <c r="S43">
        <f>$D$12</f>
        <v>28.38</v>
      </c>
      <c r="T43">
        <f t="shared" si="12"/>
        <v>0</v>
      </c>
    </row>
    <row r="44" spans="1:20" ht="12.75">
      <c r="A44" t="s">
        <v>808</v>
      </c>
      <c r="B44" t="s">
        <v>919</v>
      </c>
      <c r="C44">
        <v>1015</v>
      </c>
      <c r="D44">
        <v>1.5</v>
      </c>
      <c r="E44">
        <f>$D$13</f>
        <v>150.67</v>
      </c>
      <c r="F44">
        <f t="shared" si="10"/>
        <v>2.26005</v>
      </c>
      <c r="H44" t="s">
        <v>808</v>
      </c>
      <c r="I44" t="s">
        <v>919</v>
      </c>
      <c r="J44">
        <v>1015</v>
      </c>
      <c r="K44">
        <v>0.11</v>
      </c>
      <c r="L44">
        <f>$D$13</f>
        <v>150.67</v>
      </c>
      <c r="M44">
        <f t="shared" si="11"/>
        <v>0.165737</v>
      </c>
      <c r="O44" t="s">
        <v>808</v>
      </c>
      <c r="P44" t="s">
        <v>919</v>
      </c>
      <c r="Q44">
        <v>1015</v>
      </c>
      <c r="R44">
        <v>0</v>
      </c>
      <c r="S44">
        <f>$D$13</f>
        <v>150.67</v>
      </c>
      <c r="T44">
        <f t="shared" si="12"/>
        <v>0</v>
      </c>
    </row>
    <row r="45" spans="1:20" ht="12.75">
      <c r="A45" t="s">
        <v>605</v>
      </c>
      <c r="E45">
        <f>SUM(E38:E42)</f>
        <v>483.61</v>
      </c>
      <c r="F45">
        <f>SUM(F38:F44)</f>
        <v>540.1292440000001</v>
      </c>
      <c r="H45" t="s">
        <v>605</v>
      </c>
      <c r="L45">
        <f>SUM(L38:L42)</f>
        <v>483.61</v>
      </c>
      <c r="M45">
        <f>SUM(M38:M44)</f>
        <v>2.7492221999999997</v>
      </c>
      <c r="O45" t="s">
        <v>605</v>
      </c>
      <c r="S45">
        <f>SUM(S38:S42)</f>
        <v>483.61</v>
      </c>
      <c r="T45">
        <f>SUM(T38:T44)</f>
        <v>17.506452</v>
      </c>
    </row>
    <row r="46" spans="1:20" ht="12.75">
      <c r="A46" t="s">
        <v>772</v>
      </c>
      <c r="F46" s="345">
        <f>F45/E45*100</f>
        <v>111.68694692003889</v>
      </c>
      <c r="H46" t="s">
        <v>775</v>
      </c>
      <c r="M46" s="345">
        <f>M45/L45*100</f>
        <v>0.5684791877752734</v>
      </c>
      <c r="O46" t="s">
        <v>778</v>
      </c>
      <c r="T46" s="345">
        <f>T45/S45*100</f>
        <v>3.619952441016521</v>
      </c>
    </row>
  </sheetData>
  <sheetProtection/>
  <printOptions/>
  <pageMargins left="0.7" right="0.7" top="0.75" bottom="0.75" header="0.3" footer="0.3"/>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AH32"/>
  <sheetViews>
    <sheetView zoomScalePageLayoutView="0" workbookViewId="0" topLeftCell="A7">
      <selection activeCell="K25" sqref="K25"/>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726</v>
      </c>
    </row>
    <row r="4" ht="12.75">
      <c r="A4" t="s">
        <v>928</v>
      </c>
    </row>
    <row r="5" ht="12.75">
      <c r="A5" t="s">
        <v>728</v>
      </c>
    </row>
    <row r="6" spans="1:4" ht="12.75">
      <c r="A6" t="s">
        <v>729</v>
      </c>
      <c r="B6" t="s">
        <v>792</v>
      </c>
      <c r="C6" t="s">
        <v>793</v>
      </c>
      <c r="D6" t="s">
        <v>794</v>
      </c>
    </row>
    <row r="7" spans="1:4" ht="12.75">
      <c r="A7" t="s">
        <v>730</v>
      </c>
      <c r="B7">
        <v>1</v>
      </c>
      <c r="C7" t="s">
        <v>731</v>
      </c>
      <c r="D7">
        <v>120</v>
      </c>
    </row>
    <row r="8" spans="1:4" ht="12.75">
      <c r="A8" t="s">
        <v>807</v>
      </c>
      <c r="B8">
        <v>1</v>
      </c>
      <c r="C8" t="s">
        <v>733</v>
      </c>
      <c r="D8">
        <v>14.19</v>
      </c>
    </row>
    <row r="9" spans="1:4" ht="12.75">
      <c r="A9" t="s">
        <v>572</v>
      </c>
      <c r="B9">
        <v>0.5</v>
      </c>
      <c r="C9" t="s">
        <v>734</v>
      </c>
      <c r="D9">
        <v>2.845</v>
      </c>
    </row>
    <row r="13" spans="1:34" ht="12.75">
      <c r="A13" t="s">
        <v>781</v>
      </c>
      <c r="B13" t="s">
        <v>662</v>
      </c>
      <c r="C13" t="s">
        <v>663</v>
      </c>
      <c r="D13" t="s">
        <v>597</v>
      </c>
      <c r="E13" t="s">
        <v>598</v>
      </c>
      <c r="F13" t="s">
        <v>599</v>
      </c>
      <c r="H13" t="s">
        <v>781</v>
      </c>
      <c r="I13" t="s">
        <v>662</v>
      </c>
      <c r="J13" t="s">
        <v>663</v>
      </c>
      <c r="K13" t="s">
        <v>743</v>
      </c>
      <c r="L13" t="s">
        <v>598</v>
      </c>
      <c r="M13" t="s">
        <v>744</v>
      </c>
      <c r="O13" t="s">
        <v>781</v>
      </c>
      <c r="P13" t="s">
        <v>662</v>
      </c>
      <c r="Q13" t="s">
        <v>663</v>
      </c>
      <c r="R13" t="s">
        <v>747</v>
      </c>
      <c r="S13" t="s">
        <v>598</v>
      </c>
      <c r="T13" t="s">
        <v>746</v>
      </c>
      <c r="V13" t="s">
        <v>738</v>
      </c>
      <c r="W13" t="s">
        <v>662</v>
      </c>
      <c r="X13" t="s">
        <v>663</v>
      </c>
      <c r="Y13" t="s">
        <v>749</v>
      </c>
      <c r="Z13" t="s">
        <v>598</v>
      </c>
      <c r="AA13" t="s">
        <v>750</v>
      </c>
      <c r="AC13" t="s">
        <v>781</v>
      </c>
      <c r="AD13" t="s">
        <v>662</v>
      </c>
      <c r="AE13" t="s">
        <v>663</v>
      </c>
      <c r="AF13" t="s">
        <v>752</v>
      </c>
      <c r="AG13" t="s">
        <v>598</v>
      </c>
      <c r="AH13" t="s">
        <v>753</v>
      </c>
    </row>
    <row r="14" spans="1:34" ht="12.75">
      <c r="A14" t="s">
        <v>786</v>
      </c>
      <c r="B14" t="s">
        <v>915</v>
      </c>
      <c r="C14" t="s">
        <v>782</v>
      </c>
      <c r="D14">
        <v>2</v>
      </c>
      <c r="E14">
        <f>$D$7</f>
        <v>120</v>
      </c>
      <c r="F14">
        <f>D14*E14/100</f>
        <v>2.4</v>
      </c>
      <c r="H14" t="s">
        <v>786</v>
      </c>
      <c r="I14" t="s">
        <v>915</v>
      </c>
      <c r="J14" t="s">
        <v>782</v>
      </c>
      <c r="K14">
        <v>24</v>
      </c>
      <c r="L14">
        <f>$D$7</f>
        <v>120</v>
      </c>
      <c r="M14">
        <f>K14*L14/100</f>
        <v>28.8</v>
      </c>
      <c r="O14" t="s">
        <v>786</v>
      </c>
      <c r="P14" t="s">
        <v>915</v>
      </c>
      <c r="Q14" t="s">
        <v>782</v>
      </c>
      <c r="R14">
        <v>0</v>
      </c>
      <c r="S14">
        <f>$D$7</f>
        <v>120</v>
      </c>
      <c r="T14">
        <f>R14*S14/100</f>
        <v>0</v>
      </c>
      <c r="V14" t="s">
        <v>786</v>
      </c>
      <c r="W14" t="s">
        <v>915</v>
      </c>
      <c r="X14" t="s">
        <v>782</v>
      </c>
      <c r="Y14">
        <v>0</v>
      </c>
      <c r="Z14">
        <f>$D$7</f>
        <v>120</v>
      </c>
      <c r="AA14">
        <f>Y14*Z14/100</f>
        <v>0</v>
      </c>
      <c r="AC14" t="s">
        <v>786</v>
      </c>
      <c r="AD14" t="s">
        <v>915</v>
      </c>
      <c r="AE14" t="s">
        <v>782</v>
      </c>
      <c r="AF14">
        <v>0</v>
      </c>
      <c r="AG14">
        <f>$D$7</f>
        <v>120</v>
      </c>
      <c r="AH14">
        <f>AF14*AG14/100</f>
        <v>0</v>
      </c>
    </row>
    <row r="15" spans="1:34" ht="12.75">
      <c r="A15" t="s">
        <v>807</v>
      </c>
      <c r="B15" t="s">
        <v>915</v>
      </c>
      <c r="C15" s="346" t="s">
        <v>810</v>
      </c>
      <c r="D15">
        <v>0</v>
      </c>
      <c r="E15">
        <f>$D$8</f>
        <v>14.19</v>
      </c>
      <c r="F15">
        <f>D15*E15/100</f>
        <v>0</v>
      </c>
      <c r="H15" t="s">
        <v>807</v>
      </c>
      <c r="I15" t="s">
        <v>915</v>
      </c>
      <c r="J15" s="346" t="s">
        <v>810</v>
      </c>
      <c r="K15">
        <v>0</v>
      </c>
      <c r="L15">
        <f>$D$8</f>
        <v>14.19</v>
      </c>
      <c r="M15">
        <f>K15*L15/100</f>
        <v>0</v>
      </c>
      <c r="O15" t="s">
        <v>807</v>
      </c>
      <c r="P15" t="s">
        <v>915</v>
      </c>
      <c r="Q15" s="346" t="s">
        <v>810</v>
      </c>
      <c r="R15">
        <v>0</v>
      </c>
      <c r="S15">
        <f>$D$8</f>
        <v>14.19</v>
      </c>
      <c r="T15">
        <f>R15*S15/100</f>
        <v>0</v>
      </c>
      <c r="V15" t="s">
        <v>807</v>
      </c>
      <c r="W15" t="s">
        <v>915</v>
      </c>
      <c r="X15" s="346" t="s">
        <v>810</v>
      </c>
      <c r="Y15">
        <v>0</v>
      </c>
      <c r="Z15">
        <f>$D$8</f>
        <v>14.19</v>
      </c>
      <c r="AA15">
        <f>Y15*Z15/100</f>
        <v>0</v>
      </c>
      <c r="AC15" t="s">
        <v>807</v>
      </c>
      <c r="AD15" t="s">
        <v>915</v>
      </c>
      <c r="AE15" s="346" t="s">
        <v>810</v>
      </c>
      <c r="AF15">
        <v>0</v>
      </c>
      <c r="AG15">
        <f>$D$8</f>
        <v>14.19</v>
      </c>
      <c r="AH15">
        <f>AF15*AG15/100</f>
        <v>0</v>
      </c>
    </row>
    <row r="16" spans="1:34" ht="12.75">
      <c r="A16" t="s">
        <v>788</v>
      </c>
      <c r="B16" t="s">
        <v>915</v>
      </c>
      <c r="C16" t="s">
        <v>784</v>
      </c>
      <c r="D16">
        <v>1.2</v>
      </c>
      <c r="E16">
        <f>$D$9</f>
        <v>2.845</v>
      </c>
      <c r="F16">
        <f>D16*E16/100</f>
        <v>0.034140000000000004</v>
      </c>
      <c r="H16" t="s">
        <v>788</v>
      </c>
      <c r="I16" t="s">
        <v>915</v>
      </c>
      <c r="J16" t="s">
        <v>784</v>
      </c>
      <c r="K16">
        <v>0</v>
      </c>
      <c r="L16">
        <f>$D$9</f>
        <v>2.845</v>
      </c>
      <c r="M16">
        <f>K16*L16/100</f>
        <v>0</v>
      </c>
      <c r="O16" t="s">
        <v>788</v>
      </c>
      <c r="P16" t="s">
        <v>915</v>
      </c>
      <c r="Q16" t="s">
        <v>784</v>
      </c>
      <c r="R16">
        <v>0</v>
      </c>
      <c r="S16">
        <f>$D$9</f>
        <v>2.845</v>
      </c>
      <c r="T16">
        <f>R16*S16/100</f>
        <v>0</v>
      </c>
      <c r="V16" t="s">
        <v>788</v>
      </c>
      <c r="W16" t="s">
        <v>915</v>
      </c>
      <c r="X16" t="s">
        <v>784</v>
      </c>
      <c r="Y16">
        <v>0</v>
      </c>
      <c r="Z16">
        <f>$D$9</f>
        <v>2.845</v>
      </c>
      <c r="AA16">
        <f>Y16*Z16/100</f>
        <v>0</v>
      </c>
      <c r="AC16" t="s">
        <v>788</v>
      </c>
      <c r="AD16" t="s">
        <v>915</v>
      </c>
      <c r="AE16" t="s">
        <v>784</v>
      </c>
      <c r="AF16">
        <v>0</v>
      </c>
      <c r="AG16">
        <f>$D$9</f>
        <v>2.845</v>
      </c>
      <c r="AH16">
        <f>AF16*AG16/100</f>
        <v>0</v>
      </c>
    </row>
    <row r="17" spans="1:34" ht="12.75">
      <c r="A17" t="s">
        <v>605</v>
      </c>
      <c r="E17">
        <f>SUM(E14:E16)</f>
        <v>137.035</v>
      </c>
      <c r="F17">
        <f>SUM(F14:F16)</f>
        <v>2.4341399999999997</v>
      </c>
      <c r="H17" t="s">
        <v>605</v>
      </c>
      <c r="L17">
        <f>SUM(L14:L16)</f>
        <v>137.035</v>
      </c>
      <c r="M17">
        <f>SUM(M14:M16)</f>
        <v>28.8</v>
      </c>
      <c r="O17" t="s">
        <v>605</v>
      </c>
      <c r="S17">
        <f>SUM(S14:S16)</f>
        <v>137.035</v>
      </c>
      <c r="T17">
        <f>SUM(T14:T16)</f>
        <v>0</v>
      </c>
      <c r="V17" t="s">
        <v>605</v>
      </c>
      <c r="Z17">
        <f>SUM(Z14:Z16)</f>
        <v>137.035</v>
      </c>
      <c r="AA17">
        <f>SUM(AA14:AA16)</f>
        <v>0</v>
      </c>
      <c r="AC17" t="s">
        <v>605</v>
      </c>
      <c r="AG17">
        <f>SUM(AG14:AG16)</f>
        <v>137.035</v>
      </c>
      <c r="AH17">
        <f>SUM(AH14:AH16)</f>
        <v>0</v>
      </c>
    </row>
    <row r="18" spans="1:34" ht="12.75">
      <c r="A18" t="s">
        <v>606</v>
      </c>
      <c r="F18" s="345">
        <f>F17/E17*100</f>
        <v>1.7762907286459664</v>
      </c>
      <c r="H18" t="s">
        <v>745</v>
      </c>
      <c r="M18" s="345">
        <f>M17/L17*100</f>
        <v>21.016528624074144</v>
      </c>
      <c r="O18" t="s">
        <v>748</v>
      </c>
      <c r="T18" s="345">
        <f>T17/S17*100</f>
        <v>0</v>
      </c>
      <c r="V18" t="s">
        <v>751</v>
      </c>
      <c r="AA18" s="345">
        <f>AA17/Z17*100</f>
        <v>0</v>
      </c>
      <c r="AC18" t="s">
        <v>754</v>
      </c>
      <c r="AH18" s="345">
        <f>AH17/AG17*100</f>
        <v>0</v>
      </c>
    </row>
    <row r="20" spans="1:34" ht="12.75">
      <c r="A20" t="s">
        <v>781</v>
      </c>
      <c r="B20" t="s">
        <v>662</v>
      </c>
      <c r="C20" t="s">
        <v>663</v>
      </c>
      <c r="D20" t="s">
        <v>755</v>
      </c>
      <c r="E20" t="s">
        <v>598</v>
      </c>
      <c r="F20" t="s">
        <v>756</v>
      </c>
      <c r="H20" t="s">
        <v>781</v>
      </c>
      <c r="I20" t="s">
        <v>662</v>
      </c>
      <c r="J20" t="s">
        <v>663</v>
      </c>
      <c r="K20" t="s">
        <v>758</v>
      </c>
      <c r="L20" t="s">
        <v>598</v>
      </c>
      <c r="M20" t="s">
        <v>759</v>
      </c>
      <c r="O20" t="s">
        <v>781</v>
      </c>
      <c r="P20" t="s">
        <v>662</v>
      </c>
      <c r="Q20" t="s">
        <v>663</v>
      </c>
      <c r="R20" t="s">
        <v>761</v>
      </c>
      <c r="S20" t="s">
        <v>598</v>
      </c>
      <c r="T20" t="s">
        <v>762</v>
      </c>
      <c r="V20" t="s">
        <v>781</v>
      </c>
      <c r="W20" t="s">
        <v>662</v>
      </c>
      <c r="X20" t="s">
        <v>663</v>
      </c>
      <c r="Y20" t="s">
        <v>764</v>
      </c>
      <c r="Z20" t="s">
        <v>598</v>
      </c>
      <c r="AA20" t="s">
        <v>765</v>
      </c>
      <c r="AC20" t="s">
        <v>781</v>
      </c>
      <c r="AD20" t="s">
        <v>662</v>
      </c>
      <c r="AE20" t="s">
        <v>663</v>
      </c>
      <c r="AF20" t="s">
        <v>767</v>
      </c>
      <c r="AG20" t="s">
        <v>598</v>
      </c>
      <c r="AH20" t="s">
        <v>768</v>
      </c>
    </row>
    <row r="21" spans="1:34" ht="12.75">
      <c r="A21" t="s">
        <v>786</v>
      </c>
      <c r="B21" t="s">
        <v>915</v>
      </c>
      <c r="C21" t="s">
        <v>782</v>
      </c>
      <c r="D21">
        <v>1.8</v>
      </c>
      <c r="E21">
        <f>$D$7</f>
        <v>120</v>
      </c>
      <c r="F21">
        <f>D21*E21/100</f>
        <v>2.16</v>
      </c>
      <c r="H21" t="s">
        <v>786</v>
      </c>
      <c r="I21" t="s">
        <v>915</v>
      </c>
      <c r="J21" t="s">
        <v>782</v>
      </c>
      <c r="K21">
        <v>0.28</v>
      </c>
      <c r="L21">
        <f>$D$7</f>
        <v>120</v>
      </c>
      <c r="M21">
        <f>K21*L21/100</f>
        <v>0.336</v>
      </c>
      <c r="O21" t="s">
        <v>786</v>
      </c>
      <c r="P21" t="s">
        <v>915</v>
      </c>
      <c r="Q21" t="s">
        <v>782</v>
      </c>
      <c r="R21">
        <v>0.1</v>
      </c>
      <c r="S21">
        <f>$D$7</f>
        <v>120</v>
      </c>
      <c r="T21">
        <f>R21*S21/100</f>
        <v>0.12</v>
      </c>
      <c r="V21" t="s">
        <v>786</v>
      </c>
      <c r="W21" t="s">
        <v>915</v>
      </c>
      <c r="X21" t="s">
        <v>782</v>
      </c>
      <c r="Y21">
        <v>0.2</v>
      </c>
      <c r="Z21">
        <f>$D$7</f>
        <v>120</v>
      </c>
      <c r="AA21">
        <f>Y21*Z21/100</f>
        <v>0.24</v>
      </c>
      <c r="AC21" t="s">
        <v>786</v>
      </c>
      <c r="AD21" t="s">
        <v>915</v>
      </c>
      <c r="AE21" t="s">
        <v>782</v>
      </c>
      <c r="AF21">
        <v>1.2</v>
      </c>
      <c r="AG21">
        <f>$D$7</f>
        <v>120</v>
      </c>
      <c r="AH21">
        <f>AF21*AG21/100</f>
        <v>1.44</v>
      </c>
    </row>
    <row r="22" spans="1:34" ht="12.75">
      <c r="A22" t="s">
        <v>807</v>
      </c>
      <c r="B22" t="s">
        <v>915</v>
      </c>
      <c r="C22" s="346" t="s">
        <v>810</v>
      </c>
      <c r="D22">
        <v>0</v>
      </c>
      <c r="E22">
        <f>$D$8</f>
        <v>14.19</v>
      </c>
      <c r="F22">
        <f>D22*E22/100</f>
        <v>0</v>
      </c>
      <c r="H22" t="s">
        <v>807</v>
      </c>
      <c r="I22" t="s">
        <v>915</v>
      </c>
      <c r="J22" s="346" t="s">
        <v>810</v>
      </c>
      <c r="K22">
        <v>0</v>
      </c>
      <c r="L22">
        <f>$D$8</f>
        <v>14.19</v>
      </c>
      <c r="M22">
        <f>K22*L22/100</f>
        <v>0</v>
      </c>
      <c r="O22" t="s">
        <v>807</v>
      </c>
      <c r="P22" t="s">
        <v>915</v>
      </c>
      <c r="Q22" s="346" t="s">
        <v>810</v>
      </c>
      <c r="R22">
        <v>0</v>
      </c>
      <c r="S22">
        <f>$D$8</f>
        <v>14.19</v>
      </c>
      <c r="T22">
        <f>R22*S22/100</f>
        <v>0</v>
      </c>
      <c r="V22" t="s">
        <v>807</v>
      </c>
      <c r="W22" t="s">
        <v>915</v>
      </c>
      <c r="X22" s="346" t="s">
        <v>810</v>
      </c>
      <c r="Y22">
        <v>0</v>
      </c>
      <c r="Z22">
        <f>$D$8</f>
        <v>14.19</v>
      </c>
      <c r="AA22">
        <f>Y22*Z22/100</f>
        <v>0</v>
      </c>
      <c r="AC22" t="s">
        <v>807</v>
      </c>
      <c r="AD22" t="s">
        <v>915</v>
      </c>
      <c r="AE22" s="346" t="s">
        <v>810</v>
      </c>
      <c r="AF22">
        <v>0</v>
      </c>
      <c r="AG22">
        <f>$D$8</f>
        <v>14.19</v>
      </c>
      <c r="AH22">
        <f>AF22*AG22/100</f>
        <v>0</v>
      </c>
    </row>
    <row r="23" spans="1:34" ht="12.75">
      <c r="A23" t="s">
        <v>788</v>
      </c>
      <c r="B23" t="s">
        <v>915</v>
      </c>
      <c r="C23" t="s">
        <v>784</v>
      </c>
      <c r="D23">
        <v>0.1</v>
      </c>
      <c r="E23">
        <f>$D$9</f>
        <v>2.845</v>
      </c>
      <c r="F23">
        <f>D23*E23/100</f>
        <v>0.0028450000000000003</v>
      </c>
      <c r="H23" t="s">
        <v>788</v>
      </c>
      <c r="I23" t="s">
        <v>915</v>
      </c>
      <c r="J23" t="s">
        <v>784</v>
      </c>
      <c r="K23">
        <v>0</v>
      </c>
      <c r="L23">
        <f>$D$9</f>
        <v>2.845</v>
      </c>
      <c r="M23">
        <f>K23*L23/100</f>
        <v>0</v>
      </c>
      <c r="O23" t="s">
        <v>788</v>
      </c>
      <c r="P23" t="s">
        <v>915</v>
      </c>
      <c r="Q23" t="s">
        <v>784</v>
      </c>
      <c r="R23">
        <v>0</v>
      </c>
      <c r="S23">
        <f>$D$9</f>
        <v>2.845</v>
      </c>
      <c r="T23">
        <f>R23*S23/100</f>
        <v>0</v>
      </c>
      <c r="V23" t="s">
        <v>788</v>
      </c>
      <c r="W23" t="s">
        <v>915</v>
      </c>
      <c r="X23" t="s">
        <v>784</v>
      </c>
      <c r="Y23">
        <v>0</v>
      </c>
      <c r="Z23">
        <f>$D$9</f>
        <v>2.845</v>
      </c>
      <c r="AA23">
        <f>Y23*Z23/100</f>
        <v>0</v>
      </c>
      <c r="AC23" t="s">
        <v>788</v>
      </c>
      <c r="AD23" t="s">
        <v>915</v>
      </c>
      <c r="AE23" t="s">
        <v>784</v>
      </c>
      <c r="AF23">
        <v>0</v>
      </c>
      <c r="AG23">
        <f>$D$9</f>
        <v>2.845</v>
      </c>
      <c r="AH23">
        <f>AF23*AG23/100</f>
        <v>0</v>
      </c>
    </row>
    <row r="24" spans="1:34" ht="12.75">
      <c r="A24" t="s">
        <v>605</v>
      </c>
      <c r="E24">
        <f>SUM(E21:E23)</f>
        <v>137.035</v>
      </c>
      <c r="F24">
        <f>SUM(F21:F23)</f>
        <v>2.1628450000000004</v>
      </c>
      <c r="H24" t="s">
        <v>605</v>
      </c>
      <c r="L24">
        <f>SUM(L21:L23)</f>
        <v>137.035</v>
      </c>
      <c r="M24">
        <f>SUM(M21:M23)</f>
        <v>0.336</v>
      </c>
      <c r="O24" t="s">
        <v>605</v>
      </c>
      <c r="S24">
        <f>SUM(S21:S23)</f>
        <v>137.035</v>
      </c>
      <c r="T24">
        <f>SUM(T21:T23)</f>
        <v>0.12</v>
      </c>
      <c r="V24" t="s">
        <v>605</v>
      </c>
      <c r="Z24">
        <f>SUM(Z21:Z23)</f>
        <v>137.035</v>
      </c>
      <c r="AA24">
        <f>SUM(AA21:AA23)</f>
        <v>0.24</v>
      </c>
      <c r="AC24" t="s">
        <v>605</v>
      </c>
      <c r="AG24">
        <f>SUM(AG21:AG23)</f>
        <v>137.035</v>
      </c>
      <c r="AH24">
        <f>SUM(AH21:AH23)</f>
        <v>1.44</v>
      </c>
    </row>
    <row r="25" spans="1:34" ht="12.75">
      <c r="A25" t="s">
        <v>757</v>
      </c>
      <c r="F25" s="345">
        <f>F24/E24*100</f>
        <v>1.5783157587477656</v>
      </c>
      <c r="H25" t="s">
        <v>760</v>
      </c>
      <c r="M25" s="345">
        <f>M24/L24*100</f>
        <v>0.24519283394753166</v>
      </c>
      <c r="O25" t="s">
        <v>763</v>
      </c>
      <c r="T25" s="345">
        <f>T24/S24*100</f>
        <v>0.08756886926697559</v>
      </c>
      <c r="V25" t="s">
        <v>766</v>
      </c>
      <c r="AA25" s="345">
        <f>AA24/Z24*100</f>
        <v>0.17513773853395118</v>
      </c>
      <c r="AC25" t="s">
        <v>769</v>
      </c>
      <c r="AH25" s="345">
        <f>AH24/AG24*100</f>
        <v>1.0508264312037072</v>
      </c>
    </row>
    <row r="27" spans="1:20" ht="12.75">
      <c r="A27" t="s">
        <v>781</v>
      </c>
      <c r="B27" t="s">
        <v>662</v>
      </c>
      <c r="C27" t="s">
        <v>663</v>
      </c>
      <c r="D27" t="s">
        <v>770</v>
      </c>
      <c r="E27" t="s">
        <v>598</v>
      </c>
      <c r="F27" t="s">
        <v>771</v>
      </c>
      <c r="H27" t="s">
        <v>781</v>
      </c>
      <c r="I27" t="s">
        <v>662</v>
      </c>
      <c r="J27" t="s">
        <v>663</v>
      </c>
      <c r="K27" t="s">
        <v>773</v>
      </c>
      <c r="L27" t="s">
        <v>598</v>
      </c>
      <c r="M27" t="s">
        <v>774</v>
      </c>
      <c r="O27" t="s">
        <v>781</v>
      </c>
      <c r="P27" t="s">
        <v>662</v>
      </c>
      <c r="Q27" t="s">
        <v>663</v>
      </c>
      <c r="R27" t="s">
        <v>776</v>
      </c>
      <c r="S27" t="s">
        <v>598</v>
      </c>
      <c r="T27" t="s">
        <v>777</v>
      </c>
    </row>
    <row r="28" spans="1:20" ht="12.75">
      <c r="A28" t="s">
        <v>786</v>
      </c>
      <c r="B28" t="s">
        <v>919</v>
      </c>
      <c r="C28">
        <v>1301</v>
      </c>
      <c r="D28">
        <v>1.9</v>
      </c>
      <c r="E28">
        <f>$D$7</f>
        <v>120</v>
      </c>
      <c r="F28">
        <f>D28*E28/100</f>
        <v>2.28</v>
      </c>
      <c r="H28" t="s">
        <v>786</v>
      </c>
      <c r="I28" t="s">
        <v>919</v>
      </c>
      <c r="J28">
        <v>1301</v>
      </c>
      <c r="K28">
        <v>0.5</v>
      </c>
      <c r="L28">
        <f>$D$7</f>
        <v>120</v>
      </c>
      <c r="M28">
        <f>K28*L28/100</f>
        <v>0.6</v>
      </c>
      <c r="O28" t="s">
        <v>786</v>
      </c>
      <c r="P28" t="s">
        <v>919</v>
      </c>
      <c r="Q28">
        <v>1301</v>
      </c>
      <c r="R28">
        <v>1.9</v>
      </c>
      <c r="S28">
        <f>$D$7</f>
        <v>120</v>
      </c>
      <c r="T28">
        <f>R28*S28/100</f>
        <v>2.28</v>
      </c>
    </row>
    <row r="29" spans="1:20" ht="12.75">
      <c r="A29" t="s">
        <v>807</v>
      </c>
      <c r="B29" t="s">
        <v>919</v>
      </c>
      <c r="C29">
        <v>1415</v>
      </c>
      <c r="D29">
        <v>0.08</v>
      </c>
      <c r="E29">
        <f>$D$8</f>
        <v>14.19</v>
      </c>
      <c r="F29">
        <f>D29*E29/100</f>
        <v>0.011352</v>
      </c>
      <c r="H29" t="s">
        <v>807</v>
      </c>
      <c r="I29" t="s">
        <v>919</v>
      </c>
      <c r="J29">
        <v>1415</v>
      </c>
      <c r="K29">
        <v>0</v>
      </c>
      <c r="L29">
        <f>$D$8</f>
        <v>14.19</v>
      </c>
      <c r="M29">
        <f>K29*L29/100</f>
        <v>0</v>
      </c>
      <c r="O29" t="s">
        <v>807</v>
      </c>
      <c r="P29" t="s">
        <v>919</v>
      </c>
      <c r="Q29">
        <v>1415</v>
      </c>
      <c r="R29">
        <v>0</v>
      </c>
      <c r="S29">
        <f>$D$8</f>
        <v>14.19</v>
      </c>
      <c r="T29">
        <f>R29*S29/100</f>
        <v>0</v>
      </c>
    </row>
    <row r="30" spans="1:20" ht="12.75">
      <c r="A30" t="s">
        <v>788</v>
      </c>
      <c r="B30" t="s">
        <v>919</v>
      </c>
      <c r="C30">
        <v>556</v>
      </c>
      <c r="D30">
        <v>42</v>
      </c>
      <c r="E30">
        <f>$D$9</f>
        <v>2.845</v>
      </c>
      <c r="F30">
        <f>D30*E30/100</f>
        <v>1.1949</v>
      </c>
      <c r="H30" t="s">
        <v>788</v>
      </c>
      <c r="I30" t="s">
        <v>919</v>
      </c>
      <c r="J30">
        <v>556</v>
      </c>
      <c r="K30">
        <v>0</v>
      </c>
      <c r="L30">
        <f>$D$9</f>
        <v>2.845</v>
      </c>
      <c r="M30">
        <f>K30*L30/100</f>
        <v>0</v>
      </c>
      <c r="O30" t="s">
        <v>788</v>
      </c>
      <c r="P30" t="s">
        <v>919</v>
      </c>
      <c r="Q30">
        <v>556</v>
      </c>
      <c r="R30">
        <v>0</v>
      </c>
      <c r="S30">
        <f>$D$9</f>
        <v>2.845</v>
      </c>
      <c r="T30">
        <f>R30*S30/100</f>
        <v>0</v>
      </c>
    </row>
    <row r="31" spans="1:20" ht="12.75">
      <c r="A31" t="s">
        <v>605</v>
      </c>
      <c r="E31">
        <f>SUM(E28:E30)</f>
        <v>137.035</v>
      </c>
      <c r="F31">
        <f>SUM(F28:F30)</f>
        <v>3.486252</v>
      </c>
      <c r="H31" t="s">
        <v>605</v>
      </c>
      <c r="L31">
        <f>SUM(L28:L30)</f>
        <v>137.035</v>
      </c>
      <c r="M31">
        <f>SUM(M28:M30)</f>
        <v>0.6</v>
      </c>
      <c r="O31" t="s">
        <v>605</v>
      </c>
      <c r="S31">
        <f>SUM(S28:S30)</f>
        <v>137.035</v>
      </c>
      <c r="T31">
        <f>SUM(T28:T30)</f>
        <v>2.28</v>
      </c>
    </row>
    <row r="32" spans="1:20" ht="12.75">
      <c r="A32" t="s">
        <v>772</v>
      </c>
      <c r="F32" s="345">
        <f>F31/E31*100</f>
        <v>2.5440595468311016</v>
      </c>
      <c r="H32" t="s">
        <v>775</v>
      </c>
      <c r="M32" s="345">
        <f>M31/L31*100</f>
        <v>0.43784434633487795</v>
      </c>
      <c r="O32" t="s">
        <v>778</v>
      </c>
      <c r="T32" s="345">
        <f>T31/S31*100</f>
        <v>1.663808516072536</v>
      </c>
    </row>
  </sheetData>
  <sheetProtection/>
  <printOptions/>
  <pageMargins left="0.7" right="0.7" top="0.75" bottom="0.75" header="0.3" footer="0.3"/>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dimension ref="A1:AH32"/>
  <sheetViews>
    <sheetView zoomScalePageLayoutView="0" workbookViewId="0" topLeftCell="A1">
      <selection activeCell="M23" sqref="M23"/>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726</v>
      </c>
    </row>
    <row r="4" ht="12.75">
      <c r="A4" t="s">
        <v>928</v>
      </c>
    </row>
    <row r="5" ht="12.75">
      <c r="A5" t="s">
        <v>728</v>
      </c>
    </row>
    <row r="6" spans="1:4" ht="12.75">
      <c r="A6" t="s">
        <v>729</v>
      </c>
      <c r="B6" t="s">
        <v>792</v>
      </c>
      <c r="C6" t="s">
        <v>793</v>
      </c>
      <c r="D6" t="s">
        <v>794</v>
      </c>
    </row>
    <row r="7" spans="1:4" ht="12.75">
      <c r="A7" t="s">
        <v>730</v>
      </c>
      <c r="B7">
        <v>1</v>
      </c>
      <c r="C7" t="s">
        <v>731</v>
      </c>
      <c r="D7">
        <v>120</v>
      </c>
    </row>
    <row r="8" spans="1:4" ht="12.75">
      <c r="A8" t="s">
        <v>807</v>
      </c>
      <c r="B8">
        <v>1</v>
      </c>
      <c r="C8" t="s">
        <v>733</v>
      </c>
      <c r="D8">
        <v>14.19</v>
      </c>
    </row>
    <row r="9" spans="1:4" ht="12.75">
      <c r="A9" t="s">
        <v>572</v>
      </c>
      <c r="B9">
        <v>0.5</v>
      </c>
      <c r="C9" t="s">
        <v>734</v>
      </c>
      <c r="D9">
        <v>2.845</v>
      </c>
    </row>
    <row r="13" spans="1:34" ht="12.75">
      <c r="A13" t="s">
        <v>781</v>
      </c>
      <c r="B13" t="s">
        <v>662</v>
      </c>
      <c r="C13" t="s">
        <v>663</v>
      </c>
      <c r="D13" t="s">
        <v>597</v>
      </c>
      <c r="E13" t="s">
        <v>598</v>
      </c>
      <c r="F13" t="s">
        <v>599</v>
      </c>
      <c r="H13" t="s">
        <v>781</v>
      </c>
      <c r="I13" t="s">
        <v>662</v>
      </c>
      <c r="J13" t="s">
        <v>663</v>
      </c>
      <c r="K13" t="s">
        <v>743</v>
      </c>
      <c r="L13" t="s">
        <v>598</v>
      </c>
      <c r="M13" t="s">
        <v>744</v>
      </c>
      <c r="O13" t="s">
        <v>781</v>
      </c>
      <c r="P13" t="s">
        <v>662</v>
      </c>
      <c r="Q13" t="s">
        <v>663</v>
      </c>
      <c r="R13" t="s">
        <v>747</v>
      </c>
      <c r="S13" t="s">
        <v>598</v>
      </c>
      <c r="T13" t="s">
        <v>746</v>
      </c>
      <c r="V13" t="s">
        <v>738</v>
      </c>
      <c r="W13" t="s">
        <v>662</v>
      </c>
      <c r="X13" t="s">
        <v>663</v>
      </c>
      <c r="Y13" t="s">
        <v>749</v>
      </c>
      <c r="Z13" t="s">
        <v>598</v>
      </c>
      <c r="AA13" t="s">
        <v>750</v>
      </c>
      <c r="AC13" t="s">
        <v>781</v>
      </c>
      <c r="AD13" t="s">
        <v>662</v>
      </c>
      <c r="AE13" t="s">
        <v>663</v>
      </c>
      <c r="AF13" t="s">
        <v>752</v>
      </c>
      <c r="AG13" t="s">
        <v>598</v>
      </c>
      <c r="AH13" t="s">
        <v>753</v>
      </c>
    </row>
    <row r="14" spans="1:34" ht="12.75">
      <c r="A14" t="s">
        <v>786</v>
      </c>
      <c r="B14" t="s">
        <v>915</v>
      </c>
      <c r="C14" t="s">
        <v>782</v>
      </c>
      <c r="D14">
        <v>8</v>
      </c>
      <c r="E14">
        <f>$D$7</f>
        <v>120</v>
      </c>
      <c r="F14">
        <f>D14*E14/100</f>
        <v>9.6</v>
      </c>
      <c r="H14" t="s">
        <v>786</v>
      </c>
      <c r="I14" t="s">
        <v>915</v>
      </c>
      <c r="J14" t="s">
        <v>782</v>
      </c>
      <c r="K14">
        <v>449</v>
      </c>
      <c r="L14">
        <f>$D$7</f>
        <v>120</v>
      </c>
      <c r="M14">
        <f>K14*L14/100</f>
        <v>538.8</v>
      </c>
      <c r="O14" t="s">
        <v>786</v>
      </c>
      <c r="P14" t="s">
        <v>915</v>
      </c>
      <c r="Q14" t="s">
        <v>782</v>
      </c>
      <c r="R14">
        <v>0</v>
      </c>
      <c r="S14">
        <f>$D$7</f>
        <v>120</v>
      </c>
      <c r="T14">
        <f>R14*S14/100</f>
        <v>0</v>
      </c>
      <c r="V14" t="s">
        <v>786</v>
      </c>
      <c r="W14" t="s">
        <v>915</v>
      </c>
      <c r="X14" t="s">
        <v>782</v>
      </c>
      <c r="Y14">
        <v>0</v>
      </c>
      <c r="Z14">
        <f>$D$7</f>
        <v>120</v>
      </c>
      <c r="AA14">
        <f>Y14*Z14/100</f>
        <v>0</v>
      </c>
      <c r="AC14" t="s">
        <v>786</v>
      </c>
      <c r="AD14" t="s">
        <v>915</v>
      </c>
      <c r="AE14" t="s">
        <v>782</v>
      </c>
      <c r="AF14">
        <v>0</v>
      </c>
      <c r="AG14">
        <f>$D$7</f>
        <v>120</v>
      </c>
      <c r="AH14">
        <f>AF14*AG14/100</f>
        <v>0</v>
      </c>
    </row>
    <row r="15" spans="1:34" ht="12.75">
      <c r="A15" t="s">
        <v>807</v>
      </c>
      <c r="B15" t="s">
        <v>915</v>
      </c>
      <c r="C15" s="346" t="s">
        <v>810</v>
      </c>
      <c r="D15">
        <v>0</v>
      </c>
      <c r="E15">
        <f>$D$8</f>
        <v>14.19</v>
      </c>
      <c r="F15">
        <f>D15*E15/100</f>
        <v>0</v>
      </c>
      <c r="H15" t="s">
        <v>807</v>
      </c>
      <c r="I15" t="s">
        <v>915</v>
      </c>
      <c r="J15" s="346" t="s">
        <v>810</v>
      </c>
      <c r="K15">
        <v>0</v>
      </c>
      <c r="L15">
        <f>$D$8</f>
        <v>14.19</v>
      </c>
      <c r="M15">
        <f>K15*L15/100</f>
        <v>0</v>
      </c>
      <c r="O15" t="s">
        <v>807</v>
      </c>
      <c r="P15" t="s">
        <v>915</v>
      </c>
      <c r="Q15" s="346" t="s">
        <v>810</v>
      </c>
      <c r="R15">
        <v>0</v>
      </c>
      <c r="S15">
        <f>$D$8</f>
        <v>14.19</v>
      </c>
      <c r="T15">
        <f>R15*S15/100</f>
        <v>0</v>
      </c>
      <c r="V15" t="s">
        <v>807</v>
      </c>
      <c r="W15" t="s">
        <v>915</v>
      </c>
      <c r="X15" s="346" t="s">
        <v>810</v>
      </c>
      <c r="Y15">
        <v>0</v>
      </c>
      <c r="Z15">
        <f>$D$8</f>
        <v>14.19</v>
      </c>
      <c r="AA15">
        <f>Y15*Z15/100</f>
        <v>0</v>
      </c>
      <c r="AC15" t="s">
        <v>807</v>
      </c>
      <c r="AD15" t="s">
        <v>915</v>
      </c>
      <c r="AE15" s="346" t="s">
        <v>810</v>
      </c>
      <c r="AF15">
        <v>0</v>
      </c>
      <c r="AG15">
        <f>$D$8</f>
        <v>14.19</v>
      </c>
      <c r="AH15">
        <f>AF15*AG15/100</f>
        <v>0</v>
      </c>
    </row>
    <row r="16" spans="1:34" ht="12.75">
      <c r="A16" t="s">
        <v>788</v>
      </c>
      <c r="B16" t="s">
        <v>915</v>
      </c>
      <c r="C16" t="s">
        <v>784</v>
      </c>
      <c r="D16">
        <v>1.2</v>
      </c>
      <c r="E16">
        <f>$D$9</f>
        <v>2.845</v>
      </c>
      <c r="F16">
        <f>D16*E16/100</f>
        <v>0.034140000000000004</v>
      </c>
      <c r="H16" t="s">
        <v>788</v>
      </c>
      <c r="I16" t="s">
        <v>915</v>
      </c>
      <c r="J16" t="s">
        <v>784</v>
      </c>
      <c r="K16">
        <v>0</v>
      </c>
      <c r="L16">
        <f>$D$9</f>
        <v>2.845</v>
      </c>
      <c r="M16">
        <f>K16*L16/100</f>
        <v>0</v>
      </c>
      <c r="O16" t="s">
        <v>788</v>
      </c>
      <c r="P16" t="s">
        <v>915</v>
      </c>
      <c r="Q16" t="s">
        <v>784</v>
      </c>
      <c r="R16">
        <v>1750</v>
      </c>
      <c r="S16">
        <f>$D$9</f>
        <v>2.845</v>
      </c>
      <c r="T16">
        <f>R16*S16/100</f>
        <v>49.7875</v>
      </c>
      <c r="V16" t="s">
        <v>788</v>
      </c>
      <c r="W16" t="s">
        <v>915</v>
      </c>
      <c r="X16" t="s">
        <v>784</v>
      </c>
      <c r="Y16">
        <v>0</v>
      </c>
      <c r="Z16">
        <f>$D$9</f>
        <v>2.845</v>
      </c>
      <c r="AA16">
        <f>Y16*Z16/100</f>
        <v>0</v>
      </c>
      <c r="AC16" t="s">
        <v>788</v>
      </c>
      <c r="AD16" t="s">
        <v>915</v>
      </c>
      <c r="AE16" t="s">
        <v>784</v>
      </c>
      <c r="AF16">
        <v>0</v>
      </c>
      <c r="AG16">
        <f>$D$9</f>
        <v>2.845</v>
      </c>
      <c r="AH16">
        <f>AF16*AG16/100</f>
        <v>0</v>
      </c>
    </row>
    <row r="17" spans="1:34" ht="12.75">
      <c r="A17" t="s">
        <v>605</v>
      </c>
      <c r="E17">
        <f>SUM(E14:E16)</f>
        <v>137.035</v>
      </c>
      <c r="F17">
        <f>SUM(F14:F16)</f>
        <v>9.63414</v>
      </c>
      <c r="H17" t="s">
        <v>605</v>
      </c>
      <c r="L17">
        <f>SUM(L14:L16)</f>
        <v>137.035</v>
      </c>
      <c r="M17">
        <f>SUM(M14:M16)</f>
        <v>538.8</v>
      </c>
      <c r="O17" t="s">
        <v>605</v>
      </c>
      <c r="S17">
        <f>SUM(S14:S16)</f>
        <v>137.035</v>
      </c>
      <c r="T17">
        <f>SUM(T14:T16)</f>
        <v>49.7875</v>
      </c>
      <c r="V17" t="s">
        <v>605</v>
      </c>
      <c r="Z17">
        <f>SUM(Z14:Z16)</f>
        <v>137.035</v>
      </c>
      <c r="AA17">
        <f>SUM(AA14:AA16)</f>
        <v>0</v>
      </c>
      <c r="AC17" t="s">
        <v>605</v>
      </c>
      <c r="AG17">
        <f>SUM(AG14:AG16)</f>
        <v>137.035</v>
      </c>
      <c r="AH17">
        <f>SUM(AH14:AH16)</f>
        <v>0</v>
      </c>
    </row>
    <row r="18" spans="1:34" ht="12.75">
      <c r="A18" t="s">
        <v>606</v>
      </c>
      <c r="F18" s="345">
        <f>F17/E17*100</f>
        <v>7.030422884664503</v>
      </c>
      <c r="H18" t="s">
        <v>745</v>
      </c>
      <c r="M18" s="345">
        <f>M17/L17*100</f>
        <v>393.1842230087204</v>
      </c>
      <c r="O18" t="s">
        <v>748</v>
      </c>
      <c r="T18" s="345">
        <f>T17/S17*100</f>
        <v>36.33195898857956</v>
      </c>
      <c r="V18" t="s">
        <v>751</v>
      </c>
      <c r="AA18" s="345">
        <f>AA17/Z17*100</f>
        <v>0</v>
      </c>
      <c r="AC18" t="s">
        <v>754</v>
      </c>
      <c r="AH18" s="345">
        <f>AH17/AG17*100</f>
        <v>0</v>
      </c>
    </row>
    <row r="20" spans="1:34" ht="12.75">
      <c r="A20" t="s">
        <v>781</v>
      </c>
      <c r="B20" t="s">
        <v>662</v>
      </c>
      <c r="C20" t="s">
        <v>663</v>
      </c>
      <c r="D20" t="s">
        <v>755</v>
      </c>
      <c r="E20" t="s">
        <v>598</v>
      </c>
      <c r="F20" t="s">
        <v>756</v>
      </c>
      <c r="H20" t="s">
        <v>781</v>
      </c>
      <c r="I20" t="s">
        <v>662</v>
      </c>
      <c r="J20" t="s">
        <v>663</v>
      </c>
      <c r="K20" t="s">
        <v>758</v>
      </c>
      <c r="L20" t="s">
        <v>598</v>
      </c>
      <c r="M20" t="s">
        <v>759</v>
      </c>
      <c r="O20" t="s">
        <v>781</v>
      </c>
      <c r="P20" t="s">
        <v>662</v>
      </c>
      <c r="Q20" t="s">
        <v>663</v>
      </c>
      <c r="R20" t="s">
        <v>761</v>
      </c>
      <c r="S20" t="s">
        <v>598</v>
      </c>
      <c r="T20" t="s">
        <v>762</v>
      </c>
      <c r="V20" t="s">
        <v>781</v>
      </c>
      <c r="W20" t="s">
        <v>662</v>
      </c>
      <c r="X20" t="s">
        <v>663</v>
      </c>
      <c r="Y20" t="s">
        <v>764</v>
      </c>
      <c r="Z20" t="s">
        <v>598</v>
      </c>
      <c r="AA20" t="s">
        <v>765</v>
      </c>
      <c r="AC20" t="s">
        <v>781</v>
      </c>
      <c r="AD20" t="s">
        <v>662</v>
      </c>
      <c r="AE20" t="s">
        <v>663</v>
      </c>
      <c r="AF20" t="s">
        <v>767</v>
      </c>
      <c r="AG20" t="s">
        <v>598</v>
      </c>
      <c r="AH20" t="s">
        <v>768</v>
      </c>
    </row>
    <row r="21" spans="1:34" ht="12.75">
      <c r="A21" t="s">
        <v>786</v>
      </c>
      <c r="B21" t="s">
        <v>915</v>
      </c>
      <c r="C21" t="s">
        <v>782</v>
      </c>
      <c r="D21">
        <v>1.8</v>
      </c>
      <c r="E21">
        <f>$D$7</f>
        <v>120</v>
      </c>
      <c r="F21">
        <f>D21*E21/100</f>
        <v>2.16</v>
      </c>
      <c r="H21" t="s">
        <v>786</v>
      </c>
      <c r="I21" t="s">
        <v>915</v>
      </c>
      <c r="J21" t="s">
        <v>782</v>
      </c>
      <c r="K21">
        <v>0.28</v>
      </c>
      <c r="L21">
        <f>$D$7</f>
        <v>120</v>
      </c>
      <c r="M21">
        <f>K21*L21/100</f>
        <v>0.336</v>
      </c>
      <c r="O21" t="s">
        <v>786</v>
      </c>
      <c r="P21" t="s">
        <v>915</v>
      </c>
      <c r="Q21" t="s">
        <v>782</v>
      </c>
      <c r="R21">
        <v>0.1</v>
      </c>
      <c r="S21">
        <f>$D$7</f>
        <v>120</v>
      </c>
      <c r="T21">
        <f>R21*S21/100</f>
        <v>0.12</v>
      </c>
      <c r="V21" t="s">
        <v>786</v>
      </c>
      <c r="W21" t="s">
        <v>915</v>
      </c>
      <c r="X21" t="s">
        <v>782</v>
      </c>
      <c r="Y21">
        <v>0.2</v>
      </c>
      <c r="Z21">
        <f>$D$7</f>
        <v>120</v>
      </c>
      <c r="AA21">
        <f>Y21*Z21/100</f>
        <v>0.24</v>
      </c>
      <c r="AC21" t="s">
        <v>786</v>
      </c>
      <c r="AD21" t="s">
        <v>915</v>
      </c>
      <c r="AE21" t="s">
        <v>782</v>
      </c>
      <c r="AF21">
        <v>1.2</v>
      </c>
      <c r="AG21">
        <f>$D$7</f>
        <v>120</v>
      </c>
      <c r="AH21">
        <f>AF21*AG21/100</f>
        <v>1.44</v>
      </c>
    </row>
    <row r="22" spans="1:34" ht="12.75">
      <c r="A22" t="s">
        <v>807</v>
      </c>
      <c r="B22" t="s">
        <v>915</v>
      </c>
      <c r="C22" s="346" t="s">
        <v>810</v>
      </c>
      <c r="D22">
        <v>0</v>
      </c>
      <c r="E22">
        <f>$D$8</f>
        <v>14.19</v>
      </c>
      <c r="F22">
        <f>D22*E22/100</f>
        <v>0</v>
      </c>
      <c r="H22" t="s">
        <v>807</v>
      </c>
      <c r="I22" t="s">
        <v>915</v>
      </c>
      <c r="J22" s="346" t="s">
        <v>810</v>
      </c>
      <c r="K22">
        <v>0</v>
      </c>
      <c r="L22">
        <f>$D$8</f>
        <v>14.19</v>
      </c>
      <c r="M22">
        <f>K22*L22/100</f>
        <v>0</v>
      </c>
      <c r="O22" t="s">
        <v>807</v>
      </c>
      <c r="P22" t="s">
        <v>915</v>
      </c>
      <c r="Q22" s="346" t="s">
        <v>810</v>
      </c>
      <c r="R22">
        <v>0</v>
      </c>
      <c r="S22">
        <f>$D$8</f>
        <v>14.19</v>
      </c>
      <c r="T22">
        <f>R22*S22/100</f>
        <v>0</v>
      </c>
      <c r="V22" t="s">
        <v>807</v>
      </c>
      <c r="W22" t="s">
        <v>915</v>
      </c>
      <c r="X22" s="346" t="s">
        <v>810</v>
      </c>
      <c r="Y22">
        <v>0</v>
      </c>
      <c r="Z22">
        <f>$D$8</f>
        <v>14.19</v>
      </c>
      <c r="AA22">
        <f>Y22*Z22/100</f>
        <v>0</v>
      </c>
      <c r="AC22" t="s">
        <v>807</v>
      </c>
      <c r="AD22" t="s">
        <v>915</v>
      </c>
      <c r="AE22" s="346" t="s">
        <v>810</v>
      </c>
      <c r="AF22">
        <v>0</v>
      </c>
      <c r="AG22">
        <f>$D$8</f>
        <v>14.19</v>
      </c>
      <c r="AH22">
        <f>AF22*AG22/100</f>
        <v>0</v>
      </c>
    </row>
    <row r="23" spans="1:34" ht="12.75">
      <c r="A23" t="s">
        <v>788</v>
      </c>
      <c r="B23" t="s">
        <v>915</v>
      </c>
      <c r="C23" t="s">
        <v>784</v>
      </c>
      <c r="D23">
        <v>0.1</v>
      </c>
      <c r="E23">
        <f>$D$9</f>
        <v>2.845</v>
      </c>
      <c r="F23">
        <f>D23*E23/100</f>
        <v>0.0028450000000000003</v>
      </c>
      <c r="H23" t="s">
        <v>788</v>
      </c>
      <c r="I23" t="s">
        <v>915</v>
      </c>
      <c r="J23" t="s">
        <v>784</v>
      </c>
      <c r="K23">
        <v>0</v>
      </c>
      <c r="L23">
        <f>$D$9</f>
        <v>2.845</v>
      </c>
      <c r="M23">
        <f>K23*L23/100</f>
        <v>0</v>
      </c>
      <c r="O23" t="s">
        <v>788</v>
      </c>
      <c r="P23" t="s">
        <v>915</v>
      </c>
      <c r="Q23" t="s">
        <v>784</v>
      </c>
      <c r="R23">
        <v>0</v>
      </c>
      <c r="S23">
        <f>$D$9</f>
        <v>2.845</v>
      </c>
      <c r="T23">
        <f>R23*S23/100</f>
        <v>0</v>
      </c>
      <c r="V23" t="s">
        <v>788</v>
      </c>
      <c r="W23" t="s">
        <v>915</v>
      </c>
      <c r="X23" t="s">
        <v>784</v>
      </c>
      <c r="Y23">
        <v>0</v>
      </c>
      <c r="Z23">
        <f>$D$9</f>
        <v>2.845</v>
      </c>
      <c r="AA23">
        <f>Y23*Z23/100</f>
        <v>0</v>
      </c>
      <c r="AC23" t="s">
        <v>788</v>
      </c>
      <c r="AD23" t="s">
        <v>915</v>
      </c>
      <c r="AE23" t="s">
        <v>784</v>
      </c>
      <c r="AF23">
        <v>0</v>
      </c>
      <c r="AG23">
        <f>$D$9</f>
        <v>2.845</v>
      </c>
      <c r="AH23">
        <f>AF23*AG23/100</f>
        <v>0</v>
      </c>
    </row>
    <row r="24" spans="1:34" ht="12.75">
      <c r="A24" t="s">
        <v>605</v>
      </c>
      <c r="E24">
        <f>SUM(E21:E23)</f>
        <v>137.035</v>
      </c>
      <c r="F24">
        <f>SUM(F21:F23)</f>
        <v>2.1628450000000004</v>
      </c>
      <c r="H24" t="s">
        <v>605</v>
      </c>
      <c r="L24">
        <f>SUM(L21:L23)</f>
        <v>137.035</v>
      </c>
      <c r="M24">
        <f>SUM(M21:M23)</f>
        <v>0.336</v>
      </c>
      <c r="O24" t="s">
        <v>605</v>
      </c>
      <c r="S24">
        <f>SUM(S21:S23)</f>
        <v>137.035</v>
      </c>
      <c r="T24">
        <f>SUM(T21:T23)</f>
        <v>0.12</v>
      </c>
      <c r="V24" t="s">
        <v>605</v>
      </c>
      <c r="Z24">
        <f>SUM(Z21:Z23)</f>
        <v>137.035</v>
      </c>
      <c r="AA24">
        <f>SUM(AA21:AA23)</f>
        <v>0.24</v>
      </c>
      <c r="AC24" t="s">
        <v>605</v>
      </c>
      <c r="AG24">
        <f>SUM(AG21:AG23)</f>
        <v>137.035</v>
      </c>
      <c r="AH24">
        <f>SUM(AH21:AH23)</f>
        <v>1.44</v>
      </c>
    </row>
    <row r="25" spans="1:34" ht="12.75">
      <c r="A25" t="s">
        <v>757</v>
      </c>
      <c r="F25" s="345">
        <f>F24/E24*100</f>
        <v>1.5783157587477656</v>
      </c>
      <c r="H25" t="s">
        <v>760</v>
      </c>
      <c r="M25" s="345">
        <f>M24/L24*100</f>
        <v>0.24519283394753166</v>
      </c>
      <c r="O25" t="s">
        <v>763</v>
      </c>
      <c r="T25" s="345">
        <f>T24/S24*100</f>
        <v>0.08756886926697559</v>
      </c>
      <c r="V25" t="s">
        <v>766</v>
      </c>
      <c r="AA25" s="345">
        <f>AA24/Z24*100</f>
        <v>0.17513773853395118</v>
      </c>
      <c r="AC25" t="s">
        <v>769</v>
      </c>
      <c r="AH25" s="345">
        <f>AH24/AG24*100</f>
        <v>1.0508264312037072</v>
      </c>
    </row>
    <row r="27" spans="1:20" ht="12.75">
      <c r="A27" t="s">
        <v>781</v>
      </c>
      <c r="B27" t="s">
        <v>662</v>
      </c>
      <c r="C27" t="s">
        <v>663</v>
      </c>
      <c r="D27" t="s">
        <v>770</v>
      </c>
      <c r="E27" t="s">
        <v>598</v>
      </c>
      <c r="F27" t="s">
        <v>771</v>
      </c>
      <c r="H27" t="s">
        <v>781</v>
      </c>
      <c r="I27" t="s">
        <v>662</v>
      </c>
      <c r="J27" t="s">
        <v>663</v>
      </c>
      <c r="K27" t="s">
        <v>773</v>
      </c>
      <c r="L27" t="s">
        <v>598</v>
      </c>
      <c r="M27" t="s">
        <v>774</v>
      </c>
      <c r="O27" t="s">
        <v>781</v>
      </c>
      <c r="P27" t="s">
        <v>662</v>
      </c>
      <c r="Q27" t="s">
        <v>663</v>
      </c>
      <c r="R27" t="s">
        <v>776</v>
      </c>
      <c r="S27" t="s">
        <v>598</v>
      </c>
      <c r="T27" t="s">
        <v>777</v>
      </c>
    </row>
    <row r="28" spans="1:20" ht="12.75">
      <c r="A28" t="s">
        <v>786</v>
      </c>
      <c r="B28" t="s">
        <v>919</v>
      </c>
      <c r="C28">
        <v>1301</v>
      </c>
      <c r="D28">
        <v>1.9</v>
      </c>
      <c r="E28">
        <f>$D$7</f>
        <v>120</v>
      </c>
      <c r="F28">
        <f>D28*E28/100</f>
        <v>2.28</v>
      </c>
      <c r="H28" t="s">
        <v>786</v>
      </c>
      <c r="I28" t="s">
        <v>919</v>
      </c>
      <c r="J28">
        <v>1301</v>
      </c>
      <c r="K28">
        <v>0.5</v>
      </c>
      <c r="L28">
        <f>$D$7</f>
        <v>120</v>
      </c>
      <c r="M28">
        <f>K28*L28/100</f>
        <v>0.6</v>
      </c>
      <c r="O28" t="s">
        <v>786</v>
      </c>
      <c r="P28" t="s">
        <v>919</v>
      </c>
      <c r="Q28">
        <v>1301</v>
      </c>
      <c r="R28">
        <v>1.9</v>
      </c>
      <c r="S28">
        <f>$D$7</f>
        <v>120</v>
      </c>
      <c r="T28">
        <f>R28*S28/100</f>
        <v>2.28</v>
      </c>
    </row>
    <row r="29" spans="1:20" ht="12.75">
      <c r="A29" t="s">
        <v>807</v>
      </c>
      <c r="B29" t="s">
        <v>919</v>
      </c>
      <c r="C29">
        <v>1415</v>
      </c>
      <c r="D29">
        <v>0.08</v>
      </c>
      <c r="E29">
        <f>$D$8</f>
        <v>14.19</v>
      </c>
      <c r="F29">
        <f>D29*E29/100</f>
        <v>0.011352</v>
      </c>
      <c r="H29" t="s">
        <v>807</v>
      </c>
      <c r="I29" t="s">
        <v>919</v>
      </c>
      <c r="J29">
        <v>1415</v>
      </c>
      <c r="K29">
        <v>0</v>
      </c>
      <c r="L29">
        <f>$D$8</f>
        <v>14.19</v>
      </c>
      <c r="M29">
        <f>K29*L29/100</f>
        <v>0</v>
      </c>
      <c r="O29" t="s">
        <v>807</v>
      </c>
      <c r="P29" t="s">
        <v>919</v>
      </c>
      <c r="Q29">
        <v>1415</v>
      </c>
      <c r="R29">
        <v>0</v>
      </c>
      <c r="S29">
        <f>$D$8</f>
        <v>14.19</v>
      </c>
      <c r="T29">
        <f>R29*S29/100</f>
        <v>0</v>
      </c>
    </row>
    <row r="30" spans="1:20" ht="12.75">
      <c r="A30" t="s">
        <v>788</v>
      </c>
      <c r="B30" t="s">
        <v>919</v>
      </c>
      <c r="C30">
        <v>556</v>
      </c>
      <c r="D30">
        <v>9042</v>
      </c>
      <c r="E30">
        <f>$D$9</f>
        <v>2.845</v>
      </c>
      <c r="F30">
        <f>D30*E30/100</f>
        <v>257.24490000000003</v>
      </c>
      <c r="H30" t="s">
        <v>788</v>
      </c>
      <c r="I30" t="s">
        <v>919</v>
      </c>
      <c r="J30">
        <v>556</v>
      </c>
      <c r="K30">
        <v>0</v>
      </c>
      <c r="L30">
        <f>$D$9</f>
        <v>2.845</v>
      </c>
      <c r="M30">
        <f>K30*L30/100</f>
        <v>0</v>
      </c>
      <c r="O30" t="s">
        <v>788</v>
      </c>
      <c r="P30" t="s">
        <v>919</v>
      </c>
      <c r="Q30">
        <v>556</v>
      </c>
      <c r="R30">
        <v>0</v>
      </c>
      <c r="S30">
        <f>$D$9</f>
        <v>2.845</v>
      </c>
      <c r="T30">
        <f>R30*S30/100</f>
        <v>0</v>
      </c>
    </row>
    <row r="31" spans="1:20" ht="12.75">
      <c r="A31" t="s">
        <v>605</v>
      </c>
      <c r="E31">
        <f>SUM(E28:E30)</f>
        <v>137.035</v>
      </c>
      <c r="F31">
        <f>SUM(F28:F30)</f>
        <v>259.53625200000005</v>
      </c>
      <c r="H31" t="s">
        <v>605</v>
      </c>
      <c r="L31">
        <f>SUM(L28:L30)</f>
        <v>137.035</v>
      </c>
      <c r="M31">
        <f>SUM(M28:M30)</f>
        <v>0.6</v>
      </c>
      <c r="O31" t="s">
        <v>605</v>
      </c>
      <c r="S31">
        <f>SUM(S28:S30)</f>
        <v>137.035</v>
      </c>
      <c r="T31">
        <f>SUM(T28:T30)</f>
        <v>2.28</v>
      </c>
    </row>
    <row r="32" spans="1:20" ht="12.75">
      <c r="A32" t="s">
        <v>772</v>
      </c>
      <c r="F32" s="345">
        <f>F31/E31*100</f>
        <v>189.3941343452403</v>
      </c>
      <c r="H32" t="s">
        <v>775</v>
      </c>
      <c r="M32" s="345">
        <f>M31/L31*100</f>
        <v>0.43784434633487795</v>
      </c>
      <c r="O32" t="s">
        <v>778</v>
      </c>
      <c r="T32" s="345">
        <f>T31/S31*100</f>
        <v>1.663808516072536</v>
      </c>
    </row>
  </sheetData>
  <sheetProtection/>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dimension ref="A1:B10"/>
  <sheetViews>
    <sheetView zoomScalePageLayoutView="0" workbookViewId="0" topLeftCell="A1">
      <selection activeCell="B8" sqref="B8"/>
    </sheetView>
  </sheetViews>
  <sheetFormatPr defaultColWidth="9.140625" defaultRowHeight="12.75"/>
  <cols>
    <col min="1" max="1" width="15.421875" style="0" bestFit="1" customWidth="1"/>
    <col min="2" max="2" width="171.421875" style="0" customWidth="1"/>
  </cols>
  <sheetData>
    <row r="1" spans="1:2" ht="30" customHeight="1">
      <c r="A1" s="411" t="s">
        <v>929</v>
      </c>
      <c r="B1" s="411" t="s">
        <v>848</v>
      </c>
    </row>
    <row r="2" spans="1:2" ht="27" customHeight="1">
      <c r="A2" t="s">
        <v>916</v>
      </c>
      <c r="B2" s="412" t="s">
        <v>851</v>
      </c>
    </row>
    <row r="3" spans="1:2" ht="27" customHeight="1">
      <c r="A3" t="s">
        <v>918</v>
      </c>
      <c r="B3" s="412" t="s">
        <v>849</v>
      </c>
    </row>
    <row r="4" spans="1:2" ht="27" customHeight="1">
      <c r="A4" t="s">
        <v>920</v>
      </c>
      <c r="B4" t="s">
        <v>850</v>
      </c>
    </row>
    <row r="5" spans="1:2" ht="27" customHeight="1">
      <c r="A5" t="s">
        <v>906</v>
      </c>
      <c r="B5" s="412" t="s">
        <v>852</v>
      </c>
    </row>
    <row r="6" spans="1:2" ht="27" customHeight="1">
      <c r="A6" t="s">
        <v>907</v>
      </c>
      <c r="B6" t="s">
        <v>903</v>
      </c>
    </row>
    <row r="7" spans="1:2" ht="27" customHeight="1">
      <c r="A7" t="s">
        <v>908</v>
      </c>
      <c r="B7" t="s">
        <v>904</v>
      </c>
    </row>
    <row r="8" spans="1:2" ht="27" customHeight="1">
      <c r="A8" t="s">
        <v>909</v>
      </c>
      <c r="B8" t="s">
        <v>853</v>
      </c>
    </row>
    <row r="9" spans="1:2" ht="27" customHeight="1">
      <c r="A9" t="s">
        <v>910</v>
      </c>
      <c r="B9" t="s">
        <v>881</v>
      </c>
    </row>
    <row r="10" spans="1:2" ht="27" customHeight="1">
      <c r="A10" t="s">
        <v>911</v>
      </c>
      <c r="B10" s="412" t="s">
        <v>905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25"/>
  <sheetViews>
    <sheetView zoomScalePageLayoutView="0" workbookViewId="0" topLeftCell="A1">
      <selection activeCell="J18" sqref="J18"/>
    </sheetView>
  </sheetViews>
  <sheetFormatPr defaultColWidth="8.8515625" defaultRowHeight="12.75"/>
  <cols>
    <col min="1" max="1" width="8.8515625" style="332" customWidth="1"/>
    <col min="2" max="2" width="39.8515625" style="332" bestFit="1" customWidth="1"/>
    <col min="3" max="3" width="3.00390625" style="332" bestFit="1" customWidth="1"/>
    <col min="4" max="4" width="31.57421875" style="332" customWidth="1"/>
    <col min="5" max="5" width="17.421875" style="332" bestFit="1" customWidth="1"/>
    <col min="6" max="16384" width="8.8515625" style="332" customWidth="1"/>
  </cols>
  <sheetData>
    <row r="1" spans="1:5" s="329" customFormat="1" ht="15.75">
      <c r="A1" s="330" t="s">
        <v>368</v>
      </c>
      <c r="B1" s="330" t="s">
        <v>369</v>
      </c>
      <c r="D1" s="330" t="s">
        <v>497</v>
      </c>
      <c r="E1" s="330" t="s">
        <v>506</v>
      </c>
    </row>
    <row r="2" spans="1:5" ht="12.75">
      <c r="A2" s="332">
        <v>5</v>
      </c>
      <c r="B2" s="332" t="s">
        <v>357</v>
      </c>
      <c r="C2" s="332">
        <v>1</v>
      </c>
      <c r="D2" s="332" t="s">
        <v>513</v>
      </c>
      <c r="E2" s="332" t="s">
        <v>507</v>
      </c>
    </row>
    <row r="3" spans="1:5" ht="12.75">
      <c r="A3" s="332">
        <v>6</v>
      </c>
      <c r="B3" s="332" t="s">
        <v>354</v>
      </c>
      <c r="C3" s="332">
        <v>2</v>
      </c>
      <c r="D3" s="332" t="s">
        <v>501</v>
      </c>
      <c r="E3" s="332" t="s">
        <v>507</v>
      </c>
    </row>
    <row r="4" spans="1:5" ht="12.75">
      <c r="A4" s="332">
        <v>7</v>
      </c>
      <c r="B4" s="332" t="s">
        <v>355</v>
      </c>
      <c r="C4" s="332">
        <v>3</v>
      </c>
      <c r="D4" s="332" t="s">
        <v>504</v>
      </c>
      <c r="E4" s="332" t="s">
        <v>508</v>
      </c>
    </row>
    <row r="5" spans="1:5" ht="12.75">
      <c r="A5" s="332">
        <v>8</v>
      </c>
      <c r="B5" s="332" t="s">
        <v>356</v>
      </c>
      <c r="C5" s="332">
        <v>4</v>
      </c>
      <c r="D5" s="332" t="s">
        <v>502</v>
      </c>
      <c r="E5" s="332" t="s">
        <v>507</v>
      </c>
    </row>
    <row r="6" spans="1:5" ht="12.75">
      <c r="A6" s="332">
        <v>22</v>
      </c>
      <c r="B6" s="332" t="s">
        <v>358</v>
      </c>
      <c r="C6" s="332">
        <v>5</v>
      </c>
      <c r="D6" s="332" t="s">
        <v>503</v>
      </c>
      <c r="E6" s="332" t="s">
        <v>507</v>
      </c>
    </row>
    <row r="7" spans="1:5" ht="12.75">
      <c r="A7" s="332">
        <v>24</v>
      </c>
      <c r="B7" s="332" t="s">
        <v>359</v>
      </c>
      <c r="C7" s="332">
        <v>6</v>
      </c>
      <c r="D7" s="332" t="s">
        <v>515</v>
      </c>
      <c r="E7" s="332" t="s">
        <v>507</v>
      </c>
    </row>
    <row r="8" spans="1:5" ht="12.75">
      <c r="A8" s="332">
        <v>25</v>
      </c>
      <c r="B8" s="332" t="s">
        <v>360</v>
      </c>
      <c r="C8" s="332">
        <v>7</v>
      </c>
      <c r="D8" s="332" t="s">
        <v>500</v>
      </c>
      <c r="E8" s="332" t="s">
        <v>508</v>
      </c>
    </row>
    <row r="9" spans="1:5" ht="12.75">
      <c r="A9" s="332">
        <v>26</v>
      </c>
      <c r="B9" s="332" t="s">
        <v>361</v>
      </c>
      <c r="C9" s="332">
        <v>8</v>
      </c>
      <c r="D9" s="332" t="s">
        <v>505</v>
      </c>
      <c r="E9" s="332" t="s">
        <v>507</v>
      </c>
    </row>
    <row r="10" spans="1:5" ht="12.75">
      <c r="A10" s="332">
        <v>28</v>
      </c>
      <c r="B10" s="332" t="s">
        <v>362</v>
      </c>
      <c r="C10" s="332">
        <v>9</v>
      </c>
      <c r="D10" s="332" t="s">
        <v>514</v>
      </c>
      <c r="E10" s="332" t="s">
        <v>507</v>
      </c>
    </row>
    <row r="11" spans="1:5" ht="12.75">
      <c r="A11" s="332">
        <v>29</v>
      </c>
      <c r="B11" s="332" t="s">
        <v>363</v>
      </c>
      <c r="C11" s="332">
        <v>10</v>
      </c>
      <c r="D11" s="332" t="s">
        <v>516</v>
      </c>
      <c r="E11" s="332" t="s">
        <v>511</v>
      </c>
    </row>
    <row r="12" spans="1:5" ht="12.75">
      <c r="A12" s="332">
        <v>39</v>
      </c>
      <c r="B12" s="332" t="s">
        <v>364</v>
      </c>
      <c r="C12" s="332">
        <v>11</v>
      </c>
      <c r="D12" s="332" t="s">
        <v>509</v>
      </c>
      <c r="E12" s="332" t="s">
        <v>511</v>
      </c>
    </row>
    <row r="13" spans="1:5" ht="12.75">
      <c r="A13" s="332">
        <v>40</v>
      </c>
      <c r="B13" s="332" t="s">
        <v>365</v>
      </c>
      <c r="C13" s="332">
        <v>12</v>
      </c>
      <c r="D13" s="332" t="s">
        <v>510</v>
      </c>
      <c r="E13" s="332" t="s">
        <v>511</v>
      </c>
    </row>
    <row r="14" spans="1:10" ht="12.75">
      <c r="A14" s="332">
        <v>41</v>
      </c>
      <c r="B14" s="332" t="s">
        <v>366</v>
      </c>
      <c r="C14" s="332">
        <v>13</v>
      </c>
      <c r="D14" s="332" t="s">
        <v>498</v>
      </c>
      <c r="E14" s="332" t="s">
        <v>507</v>
      </c>
      <c r="J14" s="331"/>
    </row>
    <row r="15" spans="1:5" ht="12.75">
      <c r="A15" s="332">
        <v>44</v>
      </c>
      <c r="B15" s="332" t="s">
        <v>367</v>
      </c>
      <c r="C15" s="332">
        <v>14</v>
      </c>
      <c r="D15" s="332" t="s">
        <v>499</v>
      </c>
      <c r="E15" s="332" t="s">
        <v>507</v>
      </c>
    </row>
    <row r="16" ht="12.75">
      <c r="F16" s="331"/>
    </row>
    <row r="17" ht="12.75">
      <c r="F17" s="331"/>
    </row>
    <row r="18" ht="12.75">
      <c r="C18" s="331"/>
    </row>
    <row r="21" ht="12.75">
      <c r="C21" s="331"/>
    </row>
    <row r="120" ht="12.75">
      <c r="B120" s="332" t="s">
        <v>371</v>
      </c>
    </row>
    <row r="121" ht="12.75">
      <c r="B121" s="332" t="s">
        <v>512</v>
      </c>
    </row>
    <row r="122" ht="12.75">
      <c r="B122" s="332" t="s">
        <v>402</v>
      </c>
    </row>
    <row r="123" ht="12.75">
      <c r="B123" s="332" t="s">
        <v>372</v>
      </c>
    </row>
    <row r="124" ht="12.75">
      <c r="B124" s="332" t="s">
        <v>373</v>
      </c>
    </row>
    <row r="125" ht="12.75">
      <c r="B125" s="332" t="s">
        <v>374</v>
      </c>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5"/>
  <sheetViews>
    <sheetView tabSelected="1" zoomScale="190" zoomScaleNormal="190" zoomScalePageLayoutView="0" workbookViewId="0" topLeftCell="A1">
      <selection activeCell="A8" sqref="A8"/>
    </sheetView>
  </sheetViews>
  <sheetFormatPr defaultColWidth="9.140625" defaultRowHeight="12.75"/>
  <cols>
    <col min="1" max="1" width="52.00390625" style="396" customWidth="1"/>
    <col min="2" max="2" width="8.7109375" style="0" customWidth="1"/>
  </cols>
  <sheetData>
    <row r="1" ht="38.25">
      <c r="A1" s="396" t="s">
        <v>981</v>
      </c>
    </row>
    <row r="3" ht="12.75">
      <c r="A3" s="396" t="s">
        <v>982</v>
      </c>
    </row>
    <row r="5" ht="76.5">
      <c r="A5" s="396" t="s">
        <v>983</v>
      </c>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C44"/>
  <sheetViews>
    <sheetView zoomScalePageLayoutView="0" workbookViewId="0" topLeftCell="A19">
      <selection activeCell="A46" sqref="A46"/>
    </sheetView>
  </sheetViews>
  <sheetFormatPr defaultColWidth="9.140625" defaultRowHeight="12.75"/>
  <cols>
    <col min="1" max="1" width="20.421875" style="0" customWidth="1"/>
    <col min="2" max="2" width="5.421875" style="0" bestFit="1" customWidth="1"/>
    <col min="3" max="3" width="43.421875" style="0" customWidth="1"/>
  </cols>
  <sheetData>
    <row r="1" ht="12.75" hidden="1">
      <c r="A1" t="s">
        <v>664</v>
      </c>
    </row>
    <row r="2" ht="102" hidden="1">
      <c r="A2" s="396" t="s">
        <v>708</v>
      </c>
    </row>
    <row r="3" ht="114.75" hidden="1">
      <c r="A3" s="396" t="s">
        <v>709</v>
      </c>
    </row>
    <row r="4" ht="76.5" hidden="1">
      <c r="A4" s="396" t="s">
        <v>710</v>
      </c>
    </row>
    <row r="5" ht="38.25" hidden="1">
      <c r="A5" s="396" t="s">
        <v>711</v>
      </c>
    </row>
    <row r="6" ht="76.5" hidden="1">
      <c r="A6" s="396" t="s">
        <v>712</v>
      </c>
    </row>
    <row r="7" ht="388.5" hidden="1">
      <c r="A7" s="396" t="s">
        <v>713</v>
      </c>
    </row>
    <row r="8" ht="267.75" hidden="1">
      <c r="A8" s="396" t="s">
        <v>714</v>
      </c>
    </row>
    <row r="9" ht="12.75" hidden="1">
      <c r="A9" s="396" t="s">
        <v>658</v>
      </c>
    </row>
    <row r="10" ht="12.75" hidden="1"/>
    <row r="11" ht="15.75">
      <c r="A11" s="411" t="s">
        <v>665</v>
      </c>
    </row>
    <row r="12" ht="12.75">
      <c r="A12" t="s">
        <v>693</v>
      </c>
    </row>
    <row r="13" ht="13.5" thickBot="1">
      <c r="A13" t="s">
        <v>668</v>
      </c>
    </row>
    <row r="14" spans="1:3" ht="13.5" thickBot="1">
      <c r="A14" s="398" t="s">
        <v>666</v>
      </c>
      <c r="B14" s="399" t="s">
        <v>667</v>
      </c>
      <c r="C14" s="400" t="s">
        <v>694</v>
      </c>
    </row>
    <row r="15" spans="1:3" ht="12.75">
      <c r="A15" s="389" t="s">
        <v>669</v>
      </c>
      <c r="B15" t="s">
        <v>684</v>
      </c>
      <c r="C15" s="390" t="s">
        <v>697</v>
      </c>
    </row>
    <row r="16" spans="1:3" ht="12.75">
      <c r="A16" s="394" t="s">
        <v>670</v>
      </c>
      <c r="B16" s="126" t="s">
        <v>685</v>
      </c>
      <c r="C16" s="395"/>
    </row>
    <row r="17" spans="1:3" ht="12.75">
      <c r="A17" s="389" t="s">
        <v>703</v>
      </c>
      <c r="B17" t="s">
        <v>686</v>
      </c>
      <c r="C17" s="390" t="s">
        <v>704</v>
      </c>
    </row>
    <row r="18" spans="1:3" ht="12.75">
      <c r="A18" s="394" t="s">
        <v>702</v>
      </c>
      <c r="B18" s="126" t="s">
        <v>687</v>
      </c>
      <c r="C18" s="395" t="s">
        <v>705</v>
      </c>
    </row>
    <row r="19" spans="1:3" ht="12.75">
      <c r="A19" s="389" t="s">
        <v>700</v>
      </c>
      <c r="B19" t="s">
        <v>687</v>
      </c>
      <c r="C19" s="390" t="s">
        <v>698</v>
      </c>
    </row>
    <row r="20" spans="1:3" ht="12.75">
      <c r="A20" s="394" t="s">
        <v>701</v>
      </c>
      <c r="B20" s="126" t="s">
        <v>687</v>
      </c>
      <c r="C20" s="395" t="s">
        <v>699</v>
      </c>
    </row>
    <row r="21" spans="1:3" ht="12.75">
      <c r="A21" s="389" t="s">
        <v>671</v>
      </c>
      <c r="B21" t="s">
        <v>688</v>
      </c>
      <c r="C21" s="390"/>
    </row>
    <row r="22" spans="1:3" ht="12.75">
      <c r="A22" s="394" t="s">
        <v>672</v>
      </c>
      <c r="B22" s="126" t="s">
        <v>689</v>
      </c>
      <c r="C22" s="395" t="s">
        <v>706</v>
      </c>
    </row>
    <row r="23" spans="1:3" ht="12.75">
      <c r="A23" s="389" t="s">
        <v>673</v>
      </c>
      <c r="B23" t="s">
        <v>690</v>
      </c>
      <c r="C23" s="390" t="s">
        <v>707</v>
      </c>
    </row>
    <row r="24" spans="1:3" ht="12.75">
      <c r="A24" s="394" t="s">
        <v>674</v>
      </c>
      <c r="B24" s="126" t="s">
        <v>689</v>
      </c>
      <c r="C24" s="395"/>
    </row>
    <row r="25" spans="1:3" ht="12.75">
      <c r="A25" s="389" t="s">
        <v>675</v>
      </c>
      <c r="B25" t="s">
        <v>689</v>
      </c>
      <c r="C25" s="390"/>
    </row>
    <row r="26" spans="1:3" ht="12.75">
      <c r="A26" s="394" t="s">
        <v>676</v>
      </c>
      <c r="B26" s="126" t="s">
        <v>691</v>
      </c>
      <c r="C26" s="395"/>
    </row>
    <row r="27" spans="1:3" ht="12.75">
      <c r="A27" s="389" t="s">
        <v>677</v>
      </c>
      <c r="B27" t="s">
        <v>688</v>
      </c>
      <c r="C27" s="390"/>
    </row>
    <row r="28" spans="1:3" ht="12.75">
      <c r="A28" s="394" t="s">
        <v>678</v>
      </c>
      <c r="B28" s="126" t="s">
        <v>688</v>
      </c>
      <c r="C28" s="395"/>
    </row>
    <row r="29" spans="1:3" ht="12.75">
      <c r="A29" s="389" t="s">
        <v>679</v>
      </c>
      <c r="B29" t="s">
        <v>688</v>
      </c>
      <c r="C29" s="390"/>
    </row>
    <row r="30" spans="1:3" ht="12.75">
      <c r="A30" s="394" t="s">
        <v>680</v>
      </c>
      <c r="B30" s="126" t="s">
        <v>688</v>
      </c>
      <c r="C30" s="395"/>
    </row>
    <row r="31" spans="1:3" ht="12.75">
      <c r="A31" s="389" t="s">
        <v>681</v>
      </c>
      <c r="B31" t="s">
        <v>690</v>
      </c>
      <c r="C31" s="390"/>
    </row>
    <row r="32" spans="1:3" ht="12.75">
      <c r="A32" s="394" t="s">
        <v>682</v>
      </c>
      <c r="B32" s="126" t="s">
        <v>688</v>
      </c>
      <c r="C32" s="395"/>
    </row>
    <row r="33" spans="1:3" ht="13.5" thickBot="1">
      <c r="A33" s="391" t="s">
        <v>683</v>
      </c>
      <c r="B33" s="392" t="s">
        <v>690</v>
      </c>
      <c r="C33" s="393"/>
    </row>
    <row r="35" spans="1:3" ht="51">
      <c r="A35" s="397" t="s">
        <v>715</v>
      </c>
      <c r="C35" s="396" t="s">
        <v>716</v>
      </c>
    </row>
    <row r="36" spans="1:3" ht="38.25">
      <c r="A36" t="s">
        <v>717</v>
      </c>
      <c r="C36" s="396" t="s">
        <v>718</v>
      </c>
    </row>
    <row r="37" spans="1:3" ht="63.75">
      <c r="A37" t="s">
        <v>680</v>
      </c>
      <c r="C37" s="396" t="s">
        <v>719</v>
      </c>
    </row>
    <row r="38" spans="1:3" ht="63.75">
      <c r="A38" s="396" t="s">
        <v>725</v>
      </c>
      <c r="C38" s="396" t="s">
        <v>720</v>
      </c>
    </row>
    <row r="39" spans="1:3" ht="51">
      <c r="A39" s="396" t="s">
        <v>672</v>
      </c>
      <c r="C39" s="396" t="s">
        <v>724</v>
      </c>
    </row>
    <row r="41" s="411" customFormat="1" ht="15.75">
      <c r="A41" s="411" t="s">
        <v>722</v>
      </c>
    </row>
    <row r="42" spans="1:3" ht="38.25">
      <c r="A42" t="s">
        <v>723</v>
      </c>
      <c r="C42" s="396" t="s">
        <v>855</v>
      </c>
    </row>
    <row r="43" spans="1:3" ht="25.5">
      <c r="A43" s="346" t="s">
        <v>854</v>
      </c>
      <c r="C43" s="396" t="s">
        <v>813</v>
      </c>
    </row>
    <row r="44" spans="1:3" ht="38.25">
      <c r="A44" t="s">
        <v>814</v>
      </c>
      <c r="C44" s="396" t="s">
        <v>815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35"/>
  <sheetViews>
    <sheetView zoomScale="110" zoomScaleNormal="110" zoomScalePageLayoutView="0" workbookViewId="0" topLeftCell="A1">
      <pane xSplit="4" ySplit="1" topLeftCell="E56" activePane="bottomRight" state="frozen"/>
      <selection pane="topLeft" activeCell="A1" sqref="A1"/>
      <selection pane="topRight" activeCell="F1" sqref="F1"/>
      <selection pane="bottomLeft" activeCell="A2" sqref="A2"/>
      <selection pane="bottomRight" activeCell="Q1" sqref="Q1"/>
    </sheetView>
  </sheetViews>
  <sheetFormatPr defaultColWidth="17.00390625" defaultRowHeight="12.75"/>
  <cols>
    <col min="1" max="1" width="17.00390625" style="42" customWidth="1"/>
    <col min="2" max="3" width="12.421875" style="42" customWidth="1"/>
    <col min="4" max="4" width="19.8515625" style="51" customWidth="1"/>
    <col min="5" max="5" width="7.421875" style="52" customWidth="1"/>
    <col min="6" max="6" width="6.8515625" style="53" customWidth="1"/>
    <col min="7" max="7" width="9.8515625" style="53" customWidth="1"/>
    <col min="8" max="8" width="7.00390625" style="53" customWidth="1"/>
    <col min="9" max="9" width="8.421875" style="53" customWidth="1"/>
    <col min="10" max="10" width="7.57421875" style="53" customWidth="1"/>
    <col min="11" max="11" width="7.421875" style="53" customWidth="1"/>
    <col min="12" max="12" width="9.00390625" style="52" customWidth="1"/>
    <col min="13" max="14" width="7.421875" style="53" customWidth="1"/>
    <col min="15" max="15" width="13.421875" style="42" customWidth="1"/>
    <col min="16" max="16" width="17.00390625" style="42" customWidth="1"/>
    <col min="17" max="17" width="13.421875" style="42" customWidth="1"/>
    <col min="18" max="16384" width="17.00390625" style="42" customWidth="1"/>
  </cols>
  <sheetData>
    <row r="1" spans="1:17" s="48" customFormat="1" ht="23.25" thickBot="1">
      <c r="A1" s="349" t="s">
        <v>660</v>
      </c>
      <c r="B1" s="350" t="s">
        <v>401</v>
      </c>
      <c r="C1" s="350" t="s">
        <v>797</v>
      </c>
      <c r="D1" s="406" t="s">
        <v>930</v>
      </c>
      <c r="E1" s="352" t="s">
        <v>695</v>
      </c>
      <c r="F1" s="353" t="s">
        <v>113</v>
      </c>
      <c r="G1" s="353" t="s">
        <v>259</v>
      </c>
      <c r="H1" s="353" t="s">
        <v>30</v>
      </c>
      <c r="I1" s="352" t="s">
        <v>28</v>
      </c>
      <c r="J1" s="352" t="s">
        <v>696</v>
      </c>
      <c r="K1" s="351" t="s">
        <v>692</v>
      </c>
      <c r="L1" s="351" t="s">
        <v>3</v>
      </c>
      <c r="M1" s="351" t="s">
        <v>114</v>
      </c>
      <c r="N1" s="352" t="s">
        <v>29</v>
      </c>
      <c r="O1" s="350" t="s">
        <v>410</v>
      </c>
      <c r="P1" s="350" t="s">
        <v>414</v>
      </c>
      <c r="Q1" s="354" t="s">
        <v>424</v>
      </c>
    </row>
    <row r="2" spans="1:17" ht="24.75" customHeight="1">
      <c r="A2" s="413" t="s">
        <v>856</v>
      </c>
      <c r="B2" s="434">
        <v>1</v>
      </c>
      <c r="C2" s="440" t="s">
        <v>798</v>
      </c>
      <c r="D2" s="422" t="s">
        <v>931</v>
      </c>
      <c r="E2" s="357">
        <v>9.5</v>
      </c>
      <c r="F2" s="356">
        <v>29.047097480832424</v>
      </c>
      <c r="G2" s="356">
        <v>0</v>
      </c>
      <c r="H2" s="356">
        <v>0</v>
      </c>
      <c r="I2" s="356">
        <v>0</v>
      </c>
      <c r="J2" s="355">
        <v>1.4710666666666665</v>
      </c>
      <c r="K2" s="355">
        <v>0.3</v>
      </c>
      <c r="L2" s="355">
        <v>0.13</v>
      </c>
      <c r="M2" s="355">
        <v>0.7261774370208106</v>
      </c>
      <c r="N2" s="357">
        <v>1.71</v>
      </c>
      <c r="O2" s="358">
        <v>5</v>
      </c>
      <c r="P2" s="358">
        <v>0.848</v>
      </c>
      <c r="Q2" s="408">
        <v>1.9</v>
      </c>
    </row>
    <row r="3" spans="1:17" ht="24.75" customHeight="1">
      <c r="A3" s="414" t="s">
        <v>857</v>
      </c>
      <c r="B3" s="435"/>
      <c r="C3" s="441"/>
      <c r="D3" s="423"/>
      <c r="E3" s="360" t="s">
        <v>915</v>
      </c>
      <c r="F3" s="360" t="s">
        <v>915</v>
      </c>
      <c r="G3" s="360" t="s">
        <v>915</v>
      </c>
      <c r="H3" s="360" t="s">
        <v>915</v>
      </c>
      <c r="I3" s="360" t="s">
        <v>915</v>
      </c>
      <c r="J3" s="360" t="s">
        <v>915</v>
      </c>
      <c r="K3" s="360" t="s">
        <v>915</v>
      </c>
      <c r="L3" s="360" t="s">
        <v>915</v>
      </c>
      <c r="M3" s="360" t="s">
        <v>915</v>
      </c>
      <c r="N3" s="360" t="s">
        <v>915</v>
      </c>
      <c r="O3" s="361" t="s">
        <v>919</v>
      </c>
      <c r="P3" s="361" t="s">
        <v>917</v>
      </c>
      <c r="Q3" s="362" t="s">
        <v>921</v>
      </c>
    </row>
    <row r="4" spans="1:17" ht="24.75" customHeight="1" thickBot="1">
      <c r="A4" s="415" t="s">
        <v>858</v>
      </c>
      <c r="B4" s="436"/>
      <c r="C4" s="442"/>
      <c r="D4" s="424"/>
      <c r="E4" s="385" t="s">
        <v>120</v>
      </c>
      <c r="F4" s="385" t="s">
        <v>120</v>
      </c>
      <c r="G4" s="385" t="s">
        <v>120</v>
      </c>
      <c r="H4" s="385" t="s">
        <v>120</v>
      </c>
      <c r="I4" s="385" t="s">
        <v>120</v>
      </c>
      <c r="J4" s="385" t="s">
        <v>120</v>
      </c>
      <c r="K4" s="385" t="s">
        <v>120</v>
      </c>
      <c r="L4" s="385" t="s">
        <v>120</v>
      </c>
      <c r="M4" s="385" t="s">
        <v>120</v>
      </c>
      <c r="N4" s="385" t="s">
        <v>120</v>
      </c>
      <c r="O4" s="363">
        <v>385</v>
      </c>
      <c r="P4" s="363">
        <v>20031</v>
      </c>
      <c r="Q4" s="364">
        <v>189</v>
      </c>
    </row>
    <row r="5" spans="1:17" ht="24.75" customHeight="1">
      <c r="A5" s="413" t="s">
        <v>661</v>
      </c>
      <c r="B5" s="434">
        <v>2</v>
      </c>
      <c r="C5" s="440" t="s">
        <v>798</v>
      </c>
      <c r="D5" s="422" t="s">
        <v>932</v>
      </c>
      <c r="E5" s="357">
        <v>3.4</v>
      </c>
      <c r="F5" s="356">
        <v>29.539978094194964</v>
      </c>
      <c r="G5" s="356">
        <v>0</v>
      </c>
      <c r="H5" s="356">
        <v>0</v>
      </c>
      <c r="I5" s="356">
        <v>0</v>
      </c>
      <c r="J5" s="355">
        <v>1.97</v>
      </c>
      <c r="K5" s="355">
        <v>0.3580708866203433</v>
      </c>
      <c r="L5" s="355">
        <v>0.16474623025024734</v>
      </c>
      <c r="M5" s="355">
        <v>0.25216259578812733</v>
      </c>
      <c r="N5" s="357">
        <v>3.3285462644032804</v>
      </c>
      <c r="O5" s="407">
        <v>0.5</v>
      </c>
      <c r="P5" s="358">
        <v>0.367</v>
      </c>
      <c r="Q5" s="408">
        <v>19</v>
      </c>
    </row>
    <row r="6" spans="1:17" ht="24.75" customHeight="1">
      <c r="A6" s="414" t="s">
        <v>859</v>
      </c>
      <c r="B6" s="435"/>
      <c r="C6" s="441"/>
      <c r="D6" s="423"/>
      <c r="E6" s="365" t="s">
        <v>915</v>
      </c>
      <c r="F6" s="365" t="s">
        <v>915</v>
      </c>
      <c r="G6" s="365" t="s">
        <v>915</v>
      </c>
      <c r="H6" s="365" t="s">
        <v>915</v>
      </c>
      <c r="I6" s="365" t="s">
        <v>915</v>
      </c>
      <c r="J6" s="365" t="s">
        <v>915</v>
      </c>
      <c r="K6" s="365" t="s">
        <v>915</v>
      </c>
      <c r="L6" s="365" t="s">
        <v>915</v>
      </c>
      <c r="M6" s="365" t="s">
        <v>915</v>
      </c>
      <c r="N6" s="365" t="s">
        <v>915</v>
      </c>
      <c r="O6" s="362" t="s">
        <v>921</v>
      </c>
      <c r="P6" s="361" t="s">
        <v>917</v>
      </c>
      <c r="Q6" s="362" t="s">
        <v>921</v>
      </c>
    </row>
    <row r="7" spans="1:17" ht="24.75" customHeight="1" thickBot="1">
      <c r="A7" s="416" t="s">
        <v>860</v>
      </c>
      <c r="B7" s="446"/>
      <c r="C7" s="442"/>
      <c r="D7" s="424"/>
      <c r="E7" s="366" t="s">
        <v>106</v>
      </c>
      <c r="F7" s="366" t="s">
        <v>106</v>
      </c>
      <c r="G7" s="366" t="s">
        <v>106</v>
      </c>
      <c r="H7" s="366" t="s">
        <v>106</v>
      </c>
      <c r="I7" s="366" t="s">
        <v>106</v>
      </c>
      <c r="J7" s="366" t="s">
        <v>106</v>
      </c>
      <c r="K7" s="366" t="s">
        <v>106</v>
      </c>
      <c r="L7" s="366" t="s">
        <v>106</v>
      </c>
      <c r="M7" s="366" t="s">
        <v>106</v>
      </c>
      <c r="N7" s="366" t="s">
        <v>106</v>
      </c>
      <c r="O7" s="366">
        <v>59</v>
      </c>
      <c r="P7" s="366">
        <v>20067</v>
      </c>
      <c r="Q7" s="367">
        <v>59</v>
      </c>
    </row>
    <row r="8" spans="1:17" ht="24.75" customHeight="1">
      <c r="A8" s="413" t="s">
        <v>861</v>
      </c>
      <c r="B8" s="434">
        <v>3</v>
      </c>
      <c r="C8" s="440" t="s">
        <v>798</v>
      </c>
      <c r="D8" s="437" t="s">
        <v>933</v>
      </c>
      <c r="E8" s="368">
        <v>3.5395664190734863</v>
      </c>
      <c r="F8" s="356">
        <v>26</v>
      </c>
      <c r="G8" s="369">
        <v>50</v>
      </c>
      <c r="H8" s="356">
        <v>0</v>
      </c>
      <c r="I8" s="356">
        <v>0</v>
      </c>
      <c r="J8" s="370">
        <v>1.7</v>
      </c>
      <c r="K8" s="370">
        <v>0.3333333309491475</v>
      </c>
      <c r="L8" s="370">
        <v>0.146666665772597</v>
      </c>
      <c r="M8" s="355">
        <v>0.4</v>
      </c>
      <c r="N8" s="368">
        <v>2.2</v>
      </c>
      <c r="O8" s="358">
        <v>0.5</v>
      </c>
      <c r="P8" s="358">
        <v>0.54</v>
      </c>
      <c r="Q8" s="359">
        <v>0.5</v>
      </c>
    </row>
    <row r="9" spans="1:17" ht="24.75" customHeight="1">
      <c r="A9" s="414" t="s">
        <v>857</v>
      </c>
      <c r="B9" s="435"/>
      <c r="C9" s="441"/>
      <c r="D9" s="438"/>
      <c r="E9" s="365" t="s">
        <v>915</v>
      </c>
      <c r="F9" s="365" t="s">
        <v>915</v>
      </c>
      <c r="G9" s="365" t="s">
        <v>915</v>
      </c>
      <c r="H9" s="365" t="s">
        <v>915</v>
      </c>
      <c r="I9" s="365" t="s">
        <v>915</v>
      </c>
      <c r="J9" s="365" t="s">
        <v>915</v>
      </c>
      <c r="K9" s="365" t="s">
        <v>915</v>
      </c>
      <c r="L9" s="365" t="s">
        <v>915</v>
      </c>
      <c r="M9" s="365" t="s">
        <v>915</v>
      </c>
      <c r="N9" s="365" t="s">
        <v>915</v>
      </c>
      <c r="O9" s="361" t="s">
        <v>919</v>
      </c>
      <c r="P9" s="361" t="s">
        <v>919</v>
      </c>
      <c r="Q9" s="362" t="s">
        <v>919</v>
      </c>
    </row>
    <row r="10" spans="1:17" ht="24.75" customHeight="1" thickBot="1">
      <c r="A10" s="416" t="s">
        <v>862</v>
      </c>
      <c r="B10" s="436"/>
      <c r="C10" s="442"/>
      <c r="D10" s="439"/>
      <c r="E10" s="386" t="s">
        <v>202</v>
      </c>
      <c r="F10" s="386" t="s">
        <v>202</v>
      </c>
      <c r="G10" s="386" t="s">
        <v>202</v>
      </c>
      <c r="H10" s="386" t="s">
        <v>202</v>
      </c>
      <c r="I10" s="386" t="s">
        <v>202</v>
      </c>
      <c r="J10" s="386" t="s">
        <v>202</v>
      </c>
      <c r="K10" s="386" t="s">
        <v>202</v>
      </c>
      <c r="L10" s="386" t="s">
        <v>202</v>
      </c>
      <c r="M10" s="386" t="s">
        <v>202</v>
      </c>
      <c r="N10" s="386" t="s">
        <v>202</v>
      </c>
      <c r="O10" s="366">
        <v>31</v>
      </c>
      <c r="P10" s="366">
        <v>31</v>
      </c>
      <c r="Q10" s="367">
        <v>31</v>
      </c>
    </row>
    <row r="11" spans="1:17" ht="24.75" customHeight="1">
      <c r="A11" s="413" t="s">
        <v>863</v>
      </c>
      <c r="B11" s="434">
        <v>4</v>
      </c>
      <c r="C11" s="440" t="s">
        <v>798</v>
      </c>
      <c r="D11" s="422" t="s">
        <v>934</v>
      </c>
      <c r="E11" s="357">
        <v>8.5</v>
      </c>
      <c r="F11" s="356">
        <v>29.21139104995644</v>
      </c>
      <c r="G11" s="356">
        <v>0</v>
      </c>
      <c r="H11" s="356">
        <v>0</v>
      </c>
      <c r="I11" s="356">
        <v>0</v>
      </c>
      <c r="J11" s="355">
        <v>1.5</v>
      </c>
      <c r="K11" s="355">
        <v>0.253333331545194</v>
      </c>
      <c r="L11" s="355">
        <v>0.10000000049670538</v>
      </c>
      <c r="M11" s="355">
        <v>0.730284776248911</v>
      </c>
      <c r="N11" s="357">
        <v>1.699999992052714</v>
      </c>
      <c r="O11" s="407">
        <v>5</v>
      </c>
      <c r="P11" s="407">
        <v>0.848</v>
      </c>
      <c r="Q11" s="408">
        <v>1.9</v>
      </c>
    </row>
    <row r="12" spans="1:17" ht="24.75" customHeight="1">
      <c r="A12" s="414" t="s">
        <v>864</v>
      </c>
      <c r="B12" s="435"/>
      <c r="C12" s="441"/>
      <c r="D12" s="423"/>
      <c r="E12" s="365" t="s">
        <v>915</v>
      </c>
      <c r="F12" s="365" t="s">
        <v>915</v>
      </c>
      <c r="G12" s="365" t="s">
        <v>915</v>
      </c>
      <c r="H12" s="365" t="s">
        <v>915</v>
      </c>
      <c r="I12" s="365" t="s">
        <v>915</v>
      </c>
      <c r="J12" s="365" t="s">
        <v>915</v>
      </c>
      <c r="K12" s="365" t="s">
        <v>915</v>
      </c>
      <c r="L12" s="365" t="s">
        <v>915</v>
      </c>
      <c r="M12" s="365" t="s">
        <v>915</v>
      </c>
      <c r="N12" s="365" t="s">
        <v>915</v>
      </c>
      <c r="O12" s="362" t="s">
        <v>921</v>
      </c>
      <c r="P12" s="361" t="s">
        <v>922</v>
      </c>
      <c r="Q12" s="362" t="s">
        <v>921</v>
      </c>
    </row>
    <row r="13" spans="1:17" ht="24.75" customHeight="1" thickBot="1">
      <c r="A13" s="415" t="s">
        <v>865</v>
      </c>
      <c r="B13" s="436"/>
      <c r="C13" s="442"/>
      <c r="D13" s="424"/>
      <c r="E13" s="363" t="s">
        <v>201</v>
      </c>
      <c r="F13" s="363" t="s">
        <v>201</v>
      </c>
      <c r="G13" s="363" t="s">
        <v>201</v>
      </c>
      <c r="H13" s="363" t="s">
        <v>201</v>
      </c>
      <c r="I13" s="363" t="s">
        <v>201</v>
      </c>
      <c r="J13" s="363" t="s">
        <v>201</v>
      </c>
      <c r="K13" s="363" t="s">
        <v>201</v>
      </c>
      <c r="L13" s="363" t="s">
        <v>201</v>
      </c>
      <c r="M13" s="363" t="s">
        <v>201</v>
      </c>
      <c r="N13" s="363" t="s">
        <v>201</v>
      </c>
      <c r="O13" s="363">
        <v>385</v>
      </c>
      <c r="P13" s="363">
        <v>20031</v>
      </c>
      <c r="Q13" s="364">
        <v>189</v>
      </c>
    </row>
    <row r="14" spans="1:17" s="36" customFormat="1" ht="24.75" customHeight="1">
      <c r="A14" s="413" t="s">
        <v>863</v>
      </c>
      <c r="B14" s="434">
        <v>5</v>
      </c>
      <c r="C14" s="440" t="s">
        <v>798</v>
      </c>
      <c r="D14" s="431" t="s">
        <v>935</v>
      </c>
      <c r="E14" s="355">
        <v>3.215</v>
      </c>
      <c r="F14" s="355">
        <v>14.67</v>
      </c>
      <c r="G14" s="355">
        <v>19.06</v>
      </c>
      <c r="H14" s="355">
        <v>0.35</v>
      </c>
      <c r="I14" s="355">
        <v>0.06</v>
      </c>
      <c r="J14" s="355">
        <v>0.69</v>
      </c>
      <c r="K14" s="355">
        <v>0.11</v>
      </c>
      <c r="L14" s="376">
        <v>0.145</v>
      </c>
      <c r="M14" s="355">
        <v>0.25</v>
      </c>
      <c r="N14" s="355">
        <v>0.58</v>
      </c>
      <c r="O14" s="358">
        <v>8.8</v>
      </c>
      <c r="P14" s="358">
        <v>0.47</v>
      </c>
      <c r="Q14" s="359">
        <v>2</v>
      </c>
    </row>
    <row r="15" spans="1:17" s="36" customFormat="1" ht="24.75" customHeight="1">
      <c r="A15" s="414" t="s">
        <v>864</v>
      </c>
      <c r="B15" s="435"/>
      <c r="C15" s="441"/>
      <c r="D15" s="432"/>
      <c r="E15" s="360" t="s">
        <v>846</v>
      </c>
      <c r="F15" s="360" t="s">
        <v>846</v>
      </c>
      <c r="G15" s="360" t="s">
        <v>846</v>
      </c>
      <c r="H15" s="360" t="s">
        <v>846</v>
      </c>
      <c r="I15" s="360" t="s">
        <v>846</v>
      </c>
      <c r="J15" s="360" t="s">
        <v>846</v>
      </c>
      <c r="K15" s="360" t="s">
        <v>846</v>
      </c>
      <c r="L15" s="360" t="s">
        <v>846</v>
      </c>
      <c r="M15" s="360" t="s">
        <v>846</v>
      </c>
      <c r="N15" s="360" t="s">
        <v>846</v>
      </c>
      <c r="O15" s="360" t="s">
        <v>846</v>
      </c>
      <c r="P15" s="360" t="s">
        <v>846</v>
      </c>
      <c r="Q15" s="362" t="s">
        <v>908</v>
      </c>
    </row>
    <row r="16" spans="1:17" s="36" customFormat="1" ht="24.75" customHeight="1" thickBot="1">
      <c r="A16" s="415" t="s">
        <v>866</v>
      </c>
      <c r="B16" s="436"/>
      <c r="C16" s="442"/>
      <c r="D16" s="433"/>
      <c r="E16" s="377" t="s">
        <v>980</v>
      </c>
      <c r="F16" s="377" t="s">
        <v>980</v>
      </c>
      <c r="G16" s="377" t="s">
        <v>980</v>
      </c>
      <c r="H16" s="377" t="s">
        <v>980</v>
      </c>
      <c r="I16" s="377" t="s">
        <v>980</v>
      </c>
      <c r="J16" s="377" t="s">
        <v>980</v>
      </c>
      <c r="K16" s="377" t="s">
        <v>980</v>
      </c>
      <c r="L16" s="377" t="s">
        <v>980</v>
      </c>
      <c r="M16" s="377" t="s">
        <v>980</v>
      </c>
      <c r="N16" s="377" t="s">
        <v>980</v>
      </c>
      <c r="O16" s="377" t="s">
        <v>980</v>
      </c>
      <c r="P16" s="377" t="s">
        <v>980</v>
      </c>
      <c r="Q16" s="364">
        <v>18</v>
      </c>
    </row>
    <row r="17" spans="1:17" s="36" customFormat="1" ht="24.75" customHeight="1">
      <c r="A17" s="413" t="s">
        <v>856</v>
      </c>
      <c r="B17" s="434">
        <v>6</v>
      </c>
      <c r="C17" s="440" t="s">
        <v>798</v>
      </c>
      <c r="D17" s="431" t="s">
        <v>936</v>
      </c>
      <c r="E17" s="357">
        <v>0.7</v>
      </c>
      <c r="F17" s="356">
        <v>20</v>
      </c>
      <c r="G17" s="356">
        <v>0</v>
      </c>
      <c r="H17" s="356">
        <v>0</v>
      </c>
      <c r="I17" s="356">
        <v>0</v>
      </c>
      <c r="J17" s="355">
        <v>1.1</v>
      </c>
      <c r="K17" s="355">
        <v>0.07</v>
      </c>
      <c r="L17" s="355">
        <v>0.03</v>
      </c>
      <c r="M17" s="355">
        <v>0.13</v>
      </c>
      <c r="N17" s="357">
        <v>0.4</v>
      </c>
      <c r="O17" s="358">
        <v>2.2</v>
      </c>
      <c r="P17" s="358">
        <v>0.55</v>
      </c>
      <c r="Q17" s="359">
        <v>3</v>
      </c>
    </row>
    <row r="18" spans="1:17" s="36" customFormat="1" ht="24.75" customHeight="1">
      <c r="A18" s="414" t="s">
        <v>867</v>
      </c>
      <c r="B18" s="435"/>
      <c r="C18" s="441"/>
      <c r="D18" s="432"/>
      <c r="E18" s="365" t="s">
        <v>915</v>
      </c>
      <c r="F18" s="365" t="s">
        <v>915</v>
      </c>
      <c r="G18" s="365" t="s">
        <v>915</v>
      </c>
      <c r="H18" s="365" t="s">
        <v>915</v>
      </c>
      <c r="I18" s="365" t="s">
        <v>915</v>
      </c>
      <c r="J18" s="365" t="s">
        <v>915</v>
      </c>
      <c r="K18" s="365" t="s">
        <v>915</v>
      </c>
      <c r="L18" s="365" t="s">
        <v>915</v>
      </c>
      <c r="M18" s="365" t="s">
        <v>915</v>
      </c>
      <c r="N18" s="365" t="s">
        <v>915</v>
      </c>
      <c r="O18" s="361" t="s">
        <v>919</v>
      </c>
      <c r="P18" s="361" t="s">
        <v>919</v>
      </c>
      <c r="Q18" s="362" t="s">
        <v>919</v>
      </c>
    </row>
    <row r="19" spans="1:17" s="36" customFormat="1" ht="24.75" customHeight="1" thickBot="1">
      <c r="A19" s="415" t="s">
        <v>866</v>
      </c>
      <c r="B19" s="436"/>
      <c r="C19" s="442"/>
      <c r="D19" s="433"/>
      <c r="E19" s="387" t="s">
        <v>523</v>
      </c>
      <c r="F19" s="387" t="s">
        <v>523</v>
      </c>
      <c r="G19" s="387" t="s">
        <v>523</v>
      </c>
      <c r="H19" s="387" t="s">
        <v>523</v>
      </c>
      <c r="I19" s="387" t="s">
        <v>523</v>
      </c>
      <c r="J19" s="387" t="s">
        <v>523</v>
      </c>
      <c r="K19" s="387" t="s">
        <v>523</v>
      </c>
      <c r="L19" s="387" t="s">
        <v>523</v>
      </c>
      <c r="M19" s="387" t="s">
        <v>523</v>
      </c>
      <c r="N19" s="387" t="s">
        <v>523</v>
      </c>
      <c r="O19" s="363">
        <v>1252</v>
      </c>
      <c r="P19" s="363">
        <v>1252</v>
      </c>
      <c r="Q19" s="364">
        <v>1252</v>
      </c>
    </row>
    <row r="20" spans="1:17" s="36" customFormat="1" ht="24.75" customHeight="1">
      <c r="A20" s="413" t="s">
        <v>863</v>
      </c>
      <c r="B20" s="434">
        <v>7</v>
      </c>
      <c r="C20" s="440" t="s">
        <v>798</v>
      </c>
      <c r="D20" s="431" t="s">
        <v>937</v>
      </c>
      <c r="E20" s="357">
        <v>0.7</v>
      </c>
      <c r="F20" s="356">
        <v>20</v>
      </c>
      <c r="G20" s="356">
        <v>0</v>
      </c>
      <c r="H20" s="356">
        <v>0</v>
      </c>
      <c r="I20" s="356">
        <v>0</v>
      </c>
      <c r="J20" s="355">
        <v>1.1</v>
      </c>
      <c r="K20" s="355">
        <v>0.07</v>
      </c>
      <c r="L20" s="355">
        <v>0.03</v>
      </c>
      <c r="M20" s="355">
        <v>0.13</v>
      </c>
      <c r="N20" s="357">
        <v>0.4</v>
      </c>
      <c r="O20" s="358">
        <v>2.2</v>
      </c>
      <c r="P20" s="358">
        <v>0.55</v>
      </c>
      <c r="Q20" s="359">
        <v>3</v>
      </c>
    </row>
    <row r="21" spans="1:17" s="36" customFormat="1" ht="24.75" customHeight="1">
      <c r="A21" s="414" t="s">
        <v>868</v>
      </c>
      <c r="B21" s="435"/>
      <c r="C21" s="441"/>
      <c r="D21" s="432"/>
      <c r="E21" s="365" t="s">
        <v>915</v>
      </c>
      <c r="F21" s="365" t="s">
        <v>915</v>
      </c>
      <c r="G21" s="365" t="s">
        <v>915</v>
      </c>
      <c r="H21" s="365" t="s">
        <v>915</v>
      </c>
      <c r="I21" s="365" t="s">
        <v>915</v>
      </c>
      <c r="J21" s="365" t="s">
        <v>915</v>
      </c>
      <c r="K21" s="365" t="s">
        <v>915</v>
      </c>
      <c r="L21" s="365" t="s">
        <v>915</v>
      </c>
      <c r="M21" s="365" t="s">
        <v>915</v>
      </c>
      <c r="N21" s="365" t="s">
        <v>915</v>
      </c>
      <c r="O21" s="361" t="s">
        <v>919</v>
      </c>
      <c r="P21" s="361" t="s">
        <v>919</v>
      </c>
      <c r="Q21" s="362" t="s">
        <v>919</v>
      </c>
    </row>
    <row r="22" spans="1:17" s="36" customFormat="1" ht="24.75" customHeight="1" thickBot="1">
      <c r="A22" s="415" t="s">
        <v>860</v>
      </c>
      <c r="B22" s="436"/>
      <c r="C22" s="442"/>
      <c r="D22" s="433"/>
      <c r="E22" s="387" t="s">
        <v>523</v>
      </c>
      <c r="F22" s="387" t="s">
        <v>523</v>
      </c>
      <c r="G22" s="387" t="s">
        <v>523</v>
      </c>
      <c r="H22" s="387" t="s">
        <v>523</v>
      </c>
      <c r="I22" s="387" t="s">
        <v>523</v>
      </c>
      <c r="J22" s="387" t="s">
        <v>523</v>
      </c>
      <c r="K22" s="387" t="s">
        <v>523</v>
      </c>
      <c r="L22" s="387" t="s">
        <v>523</v>
      </c>
      <c r="M22" s="387" t="s">
        <v>523</v>
      </c>
      <c r="N22" s="387" t="s">
        <v>523</v>
      </c>
      <c r="O22" s="363">
        <v>1252</v>
      </c>
      <c r="P22" s="363">
        <v>1252</v>
      </c>
      <c r="Q22" s="364">
        <v>1252</v>
      </c>
    </row>
    <row r="23" spans="1:17" s="36" customFormat="1" ht="24.75" customHeight="1">
      <c r="A23" s="413" t="s">
        <v>863</v>
      </c>
      <c r="B23" s="434">
        <v>8</v>
      </c>
      <c r="C23" s="440" t="s">
        <v>798</v>
      </c>
      <c r="D23" s="422" t="s">
        <v>938</v>
      </c>
      <c r="E23" s="357">
        <v>1.7</v>
      </c>
      <c r="F23" s="356">
        <v>95</v>
      </c>
      <c r="G23" s="356">
        <v>0</v>
      </c>
      <c r="H23" s="356">
        <v>0</v>
      </c>
      <c r="I23" s="356">
        <v>0</v>
      </c>
      <c r="J23" s="355">
        <v>5.96</v>
      </c>
      <c r="K23" s="355">
        <v>0.06</v>
      </c>
      <c r="L23" s="355">
        <v>0.1</v>
      </c>
      <c r="M23" s="376">
        <v>0.391</v>
      </c>
      <c r="N23" s="357">
        <v>2</v>
      </c>
      <c r="O23" s="358">
        <v>4.5</v>
      </c>
      <c r="P23" s="358">
        <v>1.074</v>
      </c>
      <c r="Q23" s="359">
        <v>3</v>
      </c>
    </row>
    <row r="24" spans="1:17" s="36" customFormat="1" ht="24.75" customHeight="1">
      <c r="A24" s="414" t="s">
        <v>869</v>
      </c>
      <c r="B24" s="435"/>
      <c r="C24" s="441"/>
      <c r="D24" s="423"/>
      <c r="E24" s="365" t="s">
        <v>915</v>
      </c>
      <c r="F24" s="365" t="s">
        <v>917</v>
      </c>
      <c r="G24" s="365" t="s">
        <v>915</v>
      </c>
      <c r="H24" s="365" t="s">
        <v>915</v>
      </c>
      <c r="I24" s="365" t="s">
        <v>915</v>
      </c>
      <c r="J24" s="365" t="s">
        <v>917</v>
      </c>
      <c r="K24" s="365" t="s">
        <v>915</v>
      </c>
      <c r="L24" s="365" t="s">
        <v>915</v>
      </c>
      <c r="M24" s="365" t="s">
        <v>917</v>
      </c>
      <c r="N24" s="365" t="s">
        <v>915</v>
      </c>
      <c r="O24" s="361" t="s">
        <v>921</v>
      </c>
      <c r="P24" s="361" t="s">
        <v>917</v>
      </c>
      <c r="Q24" s="362" t="s">
        <v>921</v>
      </c>
    </row>
    <row r="25" spans="1:17" s="36" customFormat="1" ht="24.75" customHeight="1" thickBot="1">
      <c r="A25" s="415" t="s">
        <v>870</v>
      </c>
      <c r="B25" s="436"/>
      <c r="C25" s="442"/>
      <c r="D25" s="424"/>
      <c r="E25" s="387" t="s">
        <v>529</v>
      </c>
      <c r="F25" s="387">
        <v>20088</v>
      </c>
      <c r="G25" s="387" t="s">
        <v>529</v>
      </c>
      <c r="H25" s="387" t="s">
        <v>529</v>
      </c>
      <c r="I25" s="387" t="s">
        <v>529</v>
      </c>
      <c r="J25" s="387">
        <v>20088</v>
      </c>
      <c r="K25" s="387" t="s">
        <v>529</v>
      </c>
      <c r="L25" s="387" t="s">
        <v>529</v>
      </c>
      <c r="M25" s="387">
        <v>20088</v>
      </c>
      <c r="N25" s="387" t="s">
        <v>529</v>
      </c>
      <c r="O25" s="363">
        <v>156</v>
      </c>
      <c r="P25" s="363">
        <v>20088</v>
      </c>
      <c r="Q25" s="364">
        <v>156</v>
      </c>
    </row>
    <row r="26" spans="1:17" ht="24.75" customHeight="1">
      <c r="A26" s="413" t="s">
        <v>861</v>
      </c>
      <c r="B26" s="434">
        <v>9</v>
      </c>
      <c r="C26" s="440" t="s">
        <v>798</v>
      </c>
      <c r="D26" s="422" t="s">
        <v>939</v>
      </c>
      <c r="E26" s="371">
        <v>3.91</v>
      </c>
      <c r="F26" s="356">
        <v>110</v>
      </c>
      <c r="G26" s="356">
        <v>0</v>
      </c>
      <c r="H26" s="356">
        <v>0</v>
      </c>
      <c r="I26" s="356">
        <v>0</v>
      </c>
      <c r="J26" s="357">
        <v>2.52</v>
      </c>
      <c r="K26" s="355">
        <v>0.8740000042915345</v>
      </c>
      <c r="L26" s="355">
        <v>0.1360000001192093</v>
      </c>
      <c r="M26" s="355">
        <v>0.59</v>
      </c>
      <c r="N26" s="357">
        <v>15.46</v>
      </c>
      <c r="O26" s="358">
        <v>0.5</v>
      </c>
      <c r="P26" s="358">
        <v>2.8</v>
      </c>
      <c r="Q26" s="359">
        <v>34</v>
      </c>
    </row>
    <row r="27" spans="1:17" ht="24.75" customHeight="1">
      <c r="A27" s="414" t="s">
        <v>864</v>
      </c>
      <c r="B27" s="435"/>
      <c r="C27" s="441"/>
      <c r="D27" s="423"/>
      <c r="E27" s="365" t="s">
        <v>915</v>
      </c>
      <c r="F27" s="365" t="s">
        <v>915</v>
      </c>
      <c r="G27" s="365" t="s">
        <v>915</v>
      </c>
      <c r="H27" s="365" t="s">
        <v>915</v>
      </c>
      <c r="I27" s="365" t="s">
        <v>915</v>
      </c>
      <c r="J27" s="365" t="s">
        <v>915</v>
      </c>
      <c r="K27" s="365" t="s">
        <v>915</v>
      </c>
      <c r="L27" s="365" t="s">
        <v>915</v>
      </c>
      <c r="M27" s="365" t="s">
        <v>915</v>
      </c>
      <c r="N27" s="365" t="s">
        <v>915</v>
      </c>
      <c r="O27" s="361" t="s">
        <v>919</v>
      </c>
      <c r="P27" s="361" t="s">
        <v>919</v>
      </c>
      <c r="Q27" s="362" t="s">
        <v>919</v>
      </c>
    </row>
    <row r="28" spans="1:17" ht="24.75" customHeight="1" thickBot="1">
      <c r="A28" s="415" t="s">
        <v>871</v>
      </c>
      <c r="B28" s="436"/>
      <c r="C28" s="442"/>
      <c r="D28" s="424"/>
      <c r="E28" s="363" t="s">
        <v>125</v>
      </c>
      <c r="F28" s="363" t="s">
        <v>125</v>
      </c>
      <c r="G28" s="363" t="s">
        <v>125</v>
      </c>
      <c r="H28" s="363" t="s">
        <v>125</v>
      </c>
      <c r="I28" s="363" t="s">
        <v>125</v>
      </c>
      <c r="J28" s="363" t="s">
        <v>125</v>
      </c>
      <c r="K28" s="363" t="s">
        <v>125</v>
      </c>
      <c r="L28" s="363" t="s">
        <v>125</v>
      </c>
      <c r="M28" s="363" t="s">
        <v>125</v>
      </c>
      <c r="N28" s="363" t="s">
        <v>125</v>
      </c>
      <c r="O28" s="363">
        <v>150</v>
      </c>
      <c r="P28" s="363">
        <v>150</v>
      </c>
      <c r="Q28" s="364">
        <v>150</v>
      </c>
    </row>
    <row r="29" spans="1:17" ht="24.75" customHeight="1">
      <c r="A29" s="417" t="s">
        <v>661</v>
      </c>
      <c r="B29" s="443">
        <v>10</v>
      </c>
      <c r="C29" s="440" t="s">
        <v>798</v>
      </c>
      <c r="D29" s="425" t="s">
        <v>940</v>
      </c>
      <c r="E29" s="401">
        <v>4</v>
      </c>
      <c r="F29" s="375">
        <v>110</v>
      </c>
      <c r="G29" s="375">
        <v>0</v>
      </c>
      <c r="H29" s="375">
        <v>0</v>
      </c>
      <c r="I29" s="375">
        <v>0</v>
      </c>
      <c r="J29" s="401">
        <v>2.02</v>
      </c>
      <c r="K29" s="371">
        <v>0.39</v>
      </c>
      <c r="L29" s="371">
        <v>0.14</v>
      </c>
      <c r="M29" s="371">
        <v>0.59</v>
      </c>
      <c r="N29" s="401">
        <v>15.3</v>
      </c>
      <c r="O29" s="402">
        <v>0.5</v>
      </c>
      <c r="P29" s="402">
        <v>1.04</v>
      </c>
      <c r="Q29" s="403">
        <v>30</v>
      </c>
    </row>
    <row r="30" spans="1:17" ht="24.75" customHeight="1">
      <c r="A30" s="418" t="s">
        <v>662</v>
      </c>
      <c r="B30" s="444"/>
      <c r="C30" s="441"/>
      <c r="D30" s="426"/>
      <c r="E30" s="372" t="s">
        <v>915</v>
      </c>
      <c r="F30" s="372" t="s">
        <v>915</v>
      </c>
      <c r="G30" s="372" t="s">
        <v>915</v>
      </c>
      <c r="H30" s="372" t="s">
        <v>915</v>
      </c>
      <c r="I30" s="372" t="s">
        <v>915</v>
      </c>
      <c r="J30" s="372" t="s">
        <v>915</v>
      </c>
      <c r="K30" s="372" t="s">
        <v>915</v>
      </c>
      <c r="L30" s="372" t="s">
        <v>915</v>
      </c>
      <c r="M30" s="372" t="s">
        <v>915</v>
      </c>
      <c r="N30" s="372" t="s">
        <v>915</v>
      </c>
      <c r="O30" s="373" t="s">
        <v>919</v>
      </c>
      <c r="P30" s="373" t="s">
        <v>919</v>
      </c>
      <c r="Q30" s="404" t="s">
        <v>721</v>
      </c>
    </row>
    <row r="31" spans="1:17" ht="24.75" customHeight="1" thickBot="1">
      <c r="A31" s="419" t="s">
        <v>663</v>
      </c>
      <c r="B31" s="445"/>
      <c r="C31" s="442"/>
      <c r="D31" s="427"/>
      <c r="E31" s="405" t="s">
        <v>275</v>
      </c>
      <c r="F31" s="405" t="s">
        <v>275</v>
      </c>
      <c r="G31" s="405" t="s">
        <v>275</v>
      </c>
      <c r="H31" s="405" t="s">
        <v>275</v>
      </c>
      <c r="I31" s="405" t="s">
        <v>275</v>
      </c>
      <c r="J31" s="405" t="s">
        <v>275</v>
      </c>
      <c r="K31" s="405" t="s">
        <v>275</v>
      </c>
      <c r="L31" s="405" t="s">
        <v>275</v>
      </c>
      <c r="M31" s="405" t="s">
        <v>275</v>
      </c>
      <c r="N31" s="405" t="s">
        <v>275</v>
      </c>
      <c r="O31" s="405">
        <v>1162</v>
      </c>
      <c r="P31" s="405">
        <v>1162</v>
      </c>
      <c r="Q31" s="377" t="s">
        <v>980</v>
      </c>
    </row>
    <row r="32" spans="1:17" ht="24.75" customHeight="1">
      <c r="A32" s="413" t="s">
        <v>872</v>
      </c>
      <c r="B32" s="434">
        <v>11</v>
      </c>
      <c r="C32" s="440" t="s">
        <v>798</v>
      </c>
      <c r="D32" s="422" t="s">
        <v>941</v>
      </c>
      <c r="E32" s="357">
        <v>4</v>
      </c>
      <c r="F32" s="356">
        <v>110</v>
      </c>
      <c r="G32" s="356">
        <v>0</v>
      </c>
      <c r="H32" s="356">
        <v>0</v>
      </c>
      <c r="I32" s="356">
        <v>0</v>
      </c>
      <c r="J32" s="357">
        <v>2.02</v>
      </c>
      <c r="K32" s="355">
        <v>0.39</v>
      </c>
      <c r="L32" s="355">
        <v>0.14</v>
      </c>
      <c r="M32" s="355">
        <v>0.59</v>
      </c>
      <c r="N32" s="357">
        <v>15.3</v>
      </c>
      <c r="O32" s="358">
        <v>0.5</v>
      </c>
      <c r="P32" s="358">
        <v>1.04</v>
      </c>
      <c r="Q32" s="359">
        <v>30</v>
      </c>
    </row>
    <row r="33" spans="1:17" ht="24.75" customHeight="1">
      <c r="A33" s="414" t="s">
        <v>873</v>
      </c>
      <c r="B33" s="435"/>
      <c r="C33" s="441"/>
      <c r="D33" s="423"/>
      <c r="E33" s="365" t="s">
        <v>915</v>
      </c>
      <c r="F33" s="365" t="s">
        <v>915</v>
      </c>
      <c r="G33" s="365" t="s">
        <v>915</v>
      </c>
      <c r="H33" s="365" t="s">
        <v>915</v>
      </c>
      <c r="I33" s="365" t="s">
        <v>915</v>
      </c>
      <c r="J33" s="365" t="s">
        <v>915</v>
      </c>
      <c r="K33" s="365" t="s">
        <v>915</v>
      </c>
      <c r="L33" s="365" t="s">
        <v>915</v>
      </c>
      <c r="M33" s="365" t="s">
        <v>915</v>
      </c>
      <c r="N33" s="365" t="s">
        <v>915</v>
      </c>
      <c r="O33" s="361" t="s">
        <v>919</v>
      </c>
      <c r="P33" s="361" t="s">
        <v>919</v>
      </c>
      <c r="Q33" s="362" t="s">
        <v>846</v>
      </c>
    </row>
    <row r="34" spans="1:17" ht="24.75" customHeight="1" thickBot="1">
      <c r="A34" s="415" t="s">
        <v>870</v>
      </c>
      <c r="B34" s="436"/>
      <c r="C34" s="442"/>
      <c r="D34" s="424"/>
      <c r="E34" s="363" t="s">
        <v>275</v>
      </c>
      <c r="F34" s="363" t="s">
        <v>275</v>
      </c>
      <c r="G34" s="363" t="s">
        <v>275</v>
      </c>
      <c r="H34" s="363" t="s">
        <v>275</v>
      </c>
      <c r="I34" s="363" t="s">
        <v>275</v>
      </c>
      <c r="J34" s="363" t="s">
        <v>275</v>
      </c>
      <c r="K34" s="363" t="s">
        <v>275</v>
      </c>
      <c r="L34" s="363" t="s">
        <v>275</v>
      </c>
      <c r="M34" s="363" t="s">
        <v>275</v>
      </c>
      <c r="N34" s="363" t="s">
        <v>275</v>
      </c>
      <c r="O34" s="363">
        <v>1162</v>
      </c>
      <c r="P34" s="363">
        <v>1162</v>
      </c>
      <c r="Q34" s="377" t="s">
        <v>980</v>
      </c>
    </row>
    <row r="35" spans="1:17" s="36" customFormat="1" ht="24" customHeight="1">
      <c r="A35" s="413" t="s">
        <v>874</v>
      </c>
      <c r="B35" s="434">
        <v>12</v>
      </c>
      <c r="C35" s="440" t="s">
        <v>798</v>
      </c>
      <c r="D35" s="431" t="s">
        <v>942</v>
      </c>
      <c r="E35" s="355">
        <v>0.01</v>
      </c>
      <c r="F35" s="356">
        <v>0</v>
      </c>
      <c r="G35" s="356">
        <v>0</v>
      </c>
      <c r="H35" s="356">
        <v>0</v>
      </c>
      <c r="I35" s="356">
        <v>0</v>
      </c>
      <c r="J35" s="356">
        <v>0</v>
      </c>
      <c r="K35" s="356">
        <v>0</v>
      </c>
      <c r="L35" s="356">
        <v>0</v>
      </c>
      <c r="M35" s="356">
        <v>0</v>
      </c>
      <c r="N35" s="356">
        <v>0</v>
      </c>
      <c r="O35" s="407">
        <v>0</v>
      </c>
      <c r="P35" s="358">
        <v>0</v>
      </c>
      <c r="Q35" s="408">
        <v>0</v>
      </c>
    </row>
    <row r="36" spans="1:17" s="36" customFormat="1" ht="24.75" customHeight="1">
      <c r="A36" s="414" t="s">
        <v>857</v>
      </c>
      <c r="B36" s="435"/>
      <c r="C36" s="441"/>
      <c r="D36" s="432"/>
      <c r="E36" s="365" t="s">
        <v>915</v>
      </c>
      <c r="F36" s="365" t="s">
        <v>915</v>
      </c>
      <c r="G36" s="365" t="s">
        <v>915</v>
      </c>
      <c r="H36" s="365" t="s">
        <v>915</v>
      </c>
      <c r="I36" s="365" t="s">
        <v>915</v>
      </c>
      <c r="J36" s="365" t="s">
        <v>915</v>
      </c>
      <c r="K36" s="365" t="s">
        <v>915</v>
      </c>
      <c r="L36" s="365" t="s">
        <v>915</v>
      </c>
      <c r="M36" s="365" t="s">
        <v>915</v>
      </c>
      <c r="N36" s="365" t="s">
        <v>915</v>
      </c>
      <c r="O36" s="361" t="s">
        <v>921</v>
      </c>
      <c r="P36" s="361" t="s">
        <v>919</v>
      </c>
      <c r="Q36" s="361" t="s">
        <v>921</v>
      </c>
    </row>
    <row r="37" spans="1:17" s="36" customFormat="1" ht="24.75" customHeight="1" thickBot="1">
      <c r="A37" s="415" t="s">
        <v>860</v>
      </c>
      <c r="B37" s="436"/>
      <c r="C37" s="442"/>
      <c r="D37" s="433"/>
      <c r="E37" s="363" t="s">
        <v>150</v>
      </c>
      <c r="F37" s="363" t="s">
        <v>150</v>
      </c>
      <c r="G37" s="363" t="s">
        <v>150</v>
      </c>
      <c r="H37" s="363" t="s">
        <v>150</v>
      </c>
      <c r="I37" s="363" t="s">
        <v>150</v>
      </c>
      <c r="J37" s="363" t="s">
        <v>150</v>
      </c>
      <c r="K37" s="363" t="s">
        <v>150</v>
      </c>
      <c r="L37" s="363" t="s">
        <v>150</v>
      </c>
      <c r="M37" s="363" t="s">
        <v>150</v>
      </c>
      <c r="N37" s="363" t="s">
        <v>150</v>
      </c>
      <c r="O37" s="363">
        <v>1345</v>
      </c>
      <c r="P37" s="363">
        <v>1355</v>
      </c>
      <c r="Q37" s="364">
        <v>1415</v>
      </c>
    </row>
    <row r="38" spans="1:17" s="36" customFormat="1" ht="24" customHeight="1">
      <c r="A38" s="413" t="s">
        <v>863</v>
      </c>
      <c r="B38" s="434">
        <v>12</v>
      </c>
      <c r="C38" s="440" t="s">
        <v>800</v>
      </c>
      <c r="D38" s="431" t="s">
        <v>942</v>
      </c>
      <c r="E38" s="355">
        <v>0.01</v>
      </c>
      <c r="F38" s="356">
        <v>0</v>
      </c>
      <c r="G38" s="356">
        <v>1750</v>
      </c>
      <c r="H38" s="356">
        <v>0</v>
      </c>
      <c r="I38" s="356">
        <v>0</v>
      </c>
      <c r="J38" s="356">
        <v>0</v>
      </c>
      <c r="K38" s="356">
        <v>0</v>
      </c>
      <c r="L38" s="356">
        <v>0</v>
      </c>
      <c r="M38" s="356">
        <v>0</v>
      </c>
      <c r="N38" s="356">
        <v>0</v>
      </c>
      <c r="O38" s="407">
        <v>0</v>
      </c>
      <c r="P38" s="358">
        <v>0</v>
      </c>
      <c r="Q38" s="408">
        <v>0</v>
      </c>
    </row>
    <row r="39" spans="1:17" s="36" customFormat="1" ht="24.75" customHeight="1">
      <c r="A39" s="414" t="s">
        <v>857</v>
      </c>
      <c r="B39" s="435"/>
      <c r="C39" s="441"/>
      <c r="D39" s="432"/>
      <c r="E39" s="365" t="s">
        <v>915</v>
      </c>
      <c r="F39" s="365" t="s">
        <v>915</v>
      </c>
      <c r="G39" s="365" t="s">
        <v>846</v>
      </c>
      <c r="H39" s="365" t="s">
        <v>915</v>
      </c>
      <c r="I39" s="365" t="s">
        <v>915</v>
      </c>
      <c r="J39" s="365" t="s">
        <v>915</v>
      </c>
      <c r="K39" s="365" t="s">
        <v>915</v>
      </c>
      <c r="L39" s="365" t="s">
        <v>915</v>
      </c>
      <c r="M39" s="365" t="s">
        <v>915</v>
      </c>
      <c r="N39" s="365" t="s">
        <v>915</v>
      </c>
      <c r="O39" s="361" t="s">
        <v>921</v>
      </c>
      <c r="P39" s="361" t="s">
        <v>919</v>
      </c>
      <c r="Q39" s="361" t="s">
        <v>921</v>
      </c>
    </row>
    <row r="40" spans="1:17" s="36" customFormat="1" ht="24.75" customHeight="1" thickBot="1">
      <c r="A40" s="415" t="s">
        <v>862</v>
      </c>
      <c r="B40" s="436"/>
      <c r="C40" s="442"/>
      <c r="D40" s="433"/>
      <c r="E40" s="363" t="s">
        <v>150</v>
      </c>
      <c r="F40" s="363" t="s">
        <v>150</v>
      </c>
      <c r="G40" s="377" t="s">
        <v>980</v>
      </c>
      <c r="H40" s="363" t="s">
        <v>150</v>
      </c>
      <c r="I40" s="363" t="s">
        <v>150</v>
      </c>
      <c r="J40" s="363" t="s">
        <v>150</v>
      </c>
      <c r="K40" s="363" t="s">
        <v>150</v>
      </c>
      <c r="L40" s="363" t="s">
        <v>150</v>
      </c>
      <c r="M40" s="363" t="s">
        <v>150</v>
      </c>
      <c r="N40" s="363" t="s">
        <v>150</v>
      </c>
      <c r="O40" s="363">
        <v>1345</v>
      </c>
      <c r="P40" s="363">
        <v>1355</v>
      </c>
      <c r="Q40" s="364">
        <v>1415</v>
      </c>
    </row>
    <row r="41" spans="1:17" s="36" customFormat="1" ht="24.75" customHeight="1">
      <c r="A41" s="413" t="s">
        <v>661</v>
      </c>
      <c r="B41" s="434">
        <v>13</v>
      </c>
      <c r="C41" s="440" t="s">
        <v>798</v>
      </c>
      <c r="D41" s="422" t="s">
        <v>944</v>
      </c>
      <c r="E41" s="374">
        <v>0</v>
      </c>
      <c r="F41" s="356">
        <v>0</v>
      </c>
      <c r="G41" s="375">
        <v>0</v>
      </c>
      <c r="H41" s="356">
        <v>0</v>
      </c>
      <c r="I41" s="356">
        <v>0</v>
      </c>
      <c r="J41" s="374">
        <v>0</v>
      </c>
      <c r="K41" s="356">
        <v>0</v>
      </c>
      <c r="L41" s="356">
        <v>0</v>
      </c>
      <c r="M41" s="356">
        <v>0</v>
      </c>
      <c r="N41" s="356">
        <v>0</v>
      </c>
      <c r="O41" s="407">
        <v>0</v>
      </c>
      <c r="P41" s="358">
        <v>0</v>
      </c>
      <c r="Q41" s="359">
        <v>0</v>
      </c>
    </row>
    <row r="42" spans="1:17" s="36" customFormat="1" ht="24.75" customHeight="1">
      <c r="A42" s="414" t="s">
        <v>873</v>
      </c>
      <c r="B42" s="435"/>
      <c r="C42" s="441"/>
      <c r="D42" s="423"/>
      <c r="E42" s="365" t="s">
        <v>915</v>
      </c>
      <c r="F42" s="365" t="s">
        <v>915</v>
      </c>
      <c r="G42" s="365" t="s">
        <v>915</v>
      </c>
      <c r="H42" s="365" t="s">
        <v>915</v>
      </c>
      <c r="I42" s="365" t="s">
        <v>915</v>
      </c>
      <c r="J42" s="365" t="s">
        <v>915</v>
      </c>
      <c r="K42" s="365" t="s">
        <v>915</v>
      </c>
      <c r="L42" s="365" t="s">
        <v>915</v>
      </c>
      <c r="M42" s="365" t="s">
        <v>915</v>
      </c>
      <c r="N42" s="365" t="s">
        <v>915</v>
      </c>
      <c r="O42" s="361" t="s">
        <v>921</v>
      </c>
      <c r="P42" s="361" t="s">
        <v>917</v>
      </c>
      <c r="Q42" s="362" t="s">
        <v>908</v>
      </c>
    </row>
    <row r="43" spans="1:17" s="36" customFormat="1" ht="24.75" customHeight="1" thickBot="1">
      <c r="A43" s="415" t="s">
        <v>858</v>
      </c>
      <c r="B43" s="436"/>
      <c r="C43" s="442"/>
      <c r="D43" s="424"/>
      <c r="E43" s="363" t="s">
        <v>157</v>
      </c>
      <c r="F43" s="363" t="s">
        <v>157</v>
      </c>
      <c r="G43" s="363" t="s">
        <v>157</v>
      </c>
      <c r="H43" s="363" t="s">
        <v>157</v>
      </c>
      <c r="I43" s="363" t="s">
        <v>157</v>
      </c>
      <c r="J43" s="363" t="s">
        <v>157</v>
      </c>
      <c r="K43" s="363" t="s">
        <v>157</v>
      </c>
      <c r="L43" s="363" t="s">
        <v>157</v>
      </c>
      <c r="M43" s="363" t="s">
        <v>157</v>
      </c>
      <c r="N43" s="363" t="s">
        <v>157</v>
      </c>
      <c r="O43" s="363">
        <v>1345</v>
      </c>
      <c r="P43" s="388" t="s">
        <v>795</v>
      </c>
      <c r="Q43" s="377" t="s">
        <v>980</v>
      </c>
    </row>
    <row r="44" spans="1:17" s="36" customFormat="1" ht="24.75" customHeight="1">
      <c r="A44" s="413" t="s">
        <v>875</v>
      </c>
      <c r="B44" s="434">
        <v>13</v>
      </c>
      <c r="C44" s="440" t="s">
        <v>796</v>
      </c>
      <c r="D44" s="422" t="s">
        <v>944</v>
      </c>
      <c r="E44" s="374">
        <v>0</v>
      </c>
      <c r="F44" s="356">
        <v>0</v>
      </c>
      <c r="G44" s="356">
        <v>1750</v>
      </c>
      <c r="H44" s="356">
        <v>0</v>
      </c>
      <c r="I44" s="356">
        <v>0</v>
      </c>
      <c r="J44" s="374">
        <v>0</v>
      </c>
      <c r="K44" s="356">
        <v>0</v>
      </c>
      <c r="L44" s="356">
        <v>0</v>
      </c>
      <c r="M44" s="356">
        <v>0</v>
      </c>
      <c r="N44" s="356">
        <v>0</v>
      </c>
      <c r="O44" s="407">
        <v>0</v>
      </c>
      <c r="P44" s="358">
        <v>0</v>
      </c>
      <c r="Q44" s="359">
        <v>0</v>
      </c>
    </row>
    <row r="45" spans="1:17" s="36" customFormat="1" ht="24.75" customHeight="1">
      <c r="A45" s="414" t="s">
        <v>859</v>
      </c>
      <c r="B45" s="435"/>
      <c r="C45" s="441"/>
      <c r="D45" s="423"/>
      <c r="E45" s="365" t="s">
        <v>915</v>
      </c>
      <c r="F45" s="365" t="s">
        <v>915</v>
      </c>
      <c r="G45" s="365" t="s">
        <v>846</v>
      </c>
      <c r="H45" s="365" t="s">
        <v>915</v>
      </c>
      <c r="I45" s="365" t="s">
        <v>915</v>
      </c>
      <c r="J45" s="365" t="s">
        <v>915</v>
      </c>
      <c r="K45" s="365" t="s">
        <v>915</v>
      </c>
      <c r="L45" s="365" t="s">
        <v>915</v>
      </c>
      <c r="M45" s="365" t="s">
        <v>915</v>
      </c>
      <c r="N45" s="365" t="s">
        <v>915</v>
      </c>
      <c r="O45" s="361" t="s">
        <v>921</v>
      </c>
      <c r="P45" s="361" t="s">
        <v>917</v>
      </c>
      <c r="Q45" s="362" t="s">
        <v>908</v>
      </c>
    </row>
    <row r="46" spans="1:17" s="36" customFormat="1" ht="24.75" customHeight="1" thickBot="1">
      <c r="A46" s="415" t="s">
        <v>876</v>
      </c>
      <c r="B46" s="436"/>
      <c r="C46" s="442"/>
      <c r="D46" s="424"/>
      <c r="E46" s="363" t="s">
        <v>157</v>
      </c>
      <c r="F46" s="363" t="s">
        <v>157</v>
      </c>
      <c r="G46" s="377" t="s">
        <v>980</v>
      </c>
      <c r="H46" s="363" t="s">
        <v>157</v>
      </c>
      <c r="I46" s="363" t="s">
        <v>157</v>
      </c>
      <c r="J46" s="363" t="s">
        <v>157</v>
      </c>
      <c r="K46" s="363" t="s">
        <v>157</v>
      </c>
      <c r="L46" s="363" t="s">
        <v>157</v>
      </c>
      <c r="M46" s="363" t="s">
        <v>157</v>
      </c>
      <c r="N46" s="363" t="s">
        <v>157</v>
      </c>
      <c r="O46" s="363">
        <v>1345</v>
      </c>
      <c r="P46" s="388" t="s">
        <v>795</v>
      </c>
      <c r="Q46" s="377" t="s">
        <v>980</v>
      </c>
    </row>
    <row r="47" spans="1:17" ht="24.75" customHeight="1">
      <c r="A47" s="413" t="s">
        <v>875</v>
      </c>
      <c r="B47" s="434">
        <v>14</v>
      </c>
      <c r="C47" s="440" t="s">
        <v>798</v>
      </c>
      <c r="D47" s="422" t="s">
        <v>943</v>
      </c>
      <c r="E47" s="355">
        <v>0.03</v>
      </c>
      <c r="F47" s="356">
        <v>0</v>
      </c>
      <c r="G47" s="356">
        <v>0</v>
      </c>
      <c r="H47" s="356">
        <v>0</v>
      </c>
      <c r="I47" s="356">
        <v>0</v>
      </c>
      <c r="J47" s="356">
        <v>0</v>
      </c>
      <c r="K47" s="356">
        <v>0</v>
      </c>
      <c r="L47" s="356">
        <v>0</v>
      </c>
      <c r="M47" s="356">
        <v>0</v>
      </c>
      <c r="N47" s="356">
        <v>0</v>
      </c>
      <c r="O47" s="407">
        <v>0</v>
      </c>
      <c r="P47" s="358">
        <v>0</v>
      </c>
      <c r="Q47" s="407">
        <v>0</v>
      </c>
    </row>
    <row r="48" spans="1:17" ht="24.75" customHeight="1">
      <c r="A48" s="414" t="s">
        <v>857</v>
      </c>
      <c r="B48" s="435"/>
      <c r="C48" s="441"/>
      <c r="D48" s="423"/>
      <c r="E48" s="365" t="s">
        <v>915</v>
      </c>
      <c r="F48" s="365" t="s">
        <v>915</v>
      </c>
      <c r="G48" s="365" t="s">
        <v>915</v>
      </c>
      <c r="H48" s="365" t="s">
        <v>915</v>
      </c>
      <c r="I48" s="365" t="s">
        <v>915</v>
      </c>
      <c r="J48" s="365" t="s">
        <v>915</v>
      </c>
      <c r="K48" s="365" t="s">
        <v>915</v>
      </c>
      <c r="L48" s="365" t="s">
        <v>915</v>
      </c>
      <c r="M48" s="365" t="s">
        <v>915</v>
      </c>
      <c r="N48" s="365" t="s">
        <v>915</v>
      </c>
      <c r="O48" s="361" t="s">
        <v>921</v>
      </c>
      <c r="P48" s="361" t="s">
        <v>919</v>
      </c>
      <c r="Q48" s="361" t="s">
        <v>921</v>
      </c>
    </row>
    <row r="49" spans="1:17" ht="24.75" customHeight="1" thickBot="1">
      <c r="A49" s="415" t="s">
        <v>860</v>
      </c>
      <c r="B49" s="436"/>
      <c r="C49" s="442"/>
      <c r="D49" s="424"/>
      <c r="E49" s="363" t="s">
        <v>278</v>
      </c>
      <c r="F49" s="363" t="s">
        <v>278</v>
      </c>
      <c r="G49" s="363" t="s">
        <v>278</v>
      </c>
      <c r="H49" s="363" t="s">
        <v>278</v>
      </c>
      <c r="I49" s="363" t="s">
        <v>278</v>
      </c>
      <c r="J49" s="363" t="s">
        <v>278</v>
      </c>
      <c r="K49" s="363" t="s">
        <v>278</v>
      </c>
      <c r="L49" s="363" t="s">
        <v>278</v>
      </c>
      <c r="M49" s="363" t="s">
        <v>278</v>
      </c>
      <c r="N49" s="363" t="s">
        <v>278</v>
      </c>
      <c r="O49" s="363">
        <v>1345</v>
      </c>
      <c r="P49" s="363">
        <v>1380</v>
      </c>
      <c r="Q49" s="364">
        <v>1415</v>
      </c>
    </row>
    <row r="50" spans="1:17" ht="24.75" customHeight="1">
      <c r="A50" s="413" t="s">
        <v>861</v>
      </c>
      <c r="B50" s="434">
        <v>14</v>
      </c>
      <c r="C50" s="440" t="s">
        <v>796</v>
      </c>
      <c r="D50" s="422" t="s">
        <v>943</v>
      </c>
      <c r="E50" s="355">
        <v>0.03</v>
      </c>
      <c r="F50" s="356">
        <v>0</v>
      </c>
      <c r="G50" s="356">
        <v>1750</v>
      </c>
      <c r="H50" s="356">
        <v>0</v>
      </c>
      <c r="I50" s="356">
        <v>0</v>
      </c>
      <c r="J50" s="356">
        <v>0</v>
      </c>
      <c r="K50" s="356">
        <v>0</v>
      </c>
      <c r="L50" s="356">
        <v>0</v>
      </c>
      <c r="M50" s="356">
        <v>0</v>
      </c>
      <c r="N50" s="356">
        <v>0</v>
      </c>
      <c r="O50" s="407">
        <v>0</v>
      </c>
      <c r="P50" s="358">
        <v>0</v>
      </c>
      <c r="Q50" s="407">
        <v>0</v>
      </c>
    </row>
    <row r="51" spans="1:17" ht="24.75" customHeight="1">
      <c r="A51" s="414" t="s">
        <v>864</v>
      </c>
      <c r="B51" s="435"/>
      <c r="C51" s="441"/>
      <c r="D51" s="423"/>
      <c r="E51" s="365" t="s">
        <v>915</v>
      </c>
      <c r="F51" s="365" t="s">
        <v>915</v>
      </c>
      <c r="G51" s="365" t="s">
        <v>846</v>
      </c>
      <c r="H51" s="365" t="s">
        <v>915</v>
      </c>
      <c r="I51" s="365" t="s">
        <v>915</v>
      </c>
      <c r="J51" s="365" t="s">
        <v>915</v>
      </c>
      <c r="K51" s="365" t="s">
        <v>915</v>
      </c>
      <c r="L51" s="365" t="s">
        <v>915</v>
      </c>
      <c r="M51" s="365" t="s">
        <v>915</v>
      </c>
      <c r="N51" s="365" t="s">
        <v>915</v>
      </c>
      <c r="O51" s="361" t="s">
        <v>921</v>
      </c>
      <c r="P51" s="361" t="s">
        <v>919</v>
      </c>
      <c r="Q51" s="361" t="s">
        <v>921</v>
      </c>
    </row>
    <row r="52" spans="1:17" ht="24.75" customHeight="1" thickBot="1">
      <c r="A52" s="415" t="s">
        <v>862</v>
      </c>
      <c r="B52" s="436"/>
      <c r="C52" s="442"/>
      <c r="D52" s="424"/>
      <c r="E52" s="363" t="s">
        <v>278</v>
      </c>
      <c r="F52" s="363" t="s">
        <v>278</v>
      </c>
      <c r="G52" s="377" t="s">
        <v>980</v>
      </c>
      <c r="H52" s="363" t="s">
        <v>278</v>
      </c>
      <c r="I52" s="363" t="s">
        <v>278</v>
      </c>
      <c r="J52" s="363" t="s">
        <v>278</v>
      </c>
      <c r="K52" s="363" t="s">
        <v>278</v>
      </c>
      <c r="L52" s="363" t="s">
        <v>278</v>
      </c>
      <c r="M52" s="363" t="s">
        <v>278</v>
      </c>
      <c r="N52" s="363" t="s">
        <v>278</v>
      </c>
      <c r="O52" s="363">
        <v>1345</v>
      </c>
      <c r="P52" s="363">
        <v>1380</v>
      </c>
      <c r="Q52" s="364">
        <v>1415</v>
      </c>
    </row>
    <row r="53" spans="1:17" ht="24.75" customHeight="1">
      <c r="A53" s="413" t="s">
        <v>861</v>
      </c>
      <c r="B53" s="434">
        <v>15</v>
      </c>
      <c r="C53" s="440" t="s">
        <v>798</v>
      </c>
      <c r="D53" s="422" t="s">
        <v>945</v>
      </c>
      <c r="E53" s="357">
        <v>0.1</v>
      </c>
      <c r="F53" s="356">
        <v>0</v>
      </c>
      <c r="G53" s="356">
        <v>0</v>
      </c>
      <c r="H53" s="356">
        <v>0</v>
      </c>
      <c r="I53" s="356">
        <v>0</v>
      </c>
      <c r="J53" s="356">
        <v>0</v>
      </c>
      <c r="K53" s="356">
        <v>0</v>
      </c>
      <c r="L53" s="356">
        <v>0</v>
      </c>
      <c r="M53" s="356">
        <v>0</v>
      </c>
      <c r="N53" s="356">
        <v>0</v>
      </c>
      <c r="O53" s="358">
        <v>0</v>
      </c>
      <c r="P53" s="358">
        <v>0</v>
      </c>
      <c r="Q53" s="359">
        <v>0</v>
      </c>
    </row>
    <row r="54" spans="1:17" ht="24.75" customHeight="1">
      <c r="A54" s="414" t="s">
        <v>857</v>
      </c>
      <c r="B54" s="435"/>
      <c r="C54" s="441"/>
      <c r="D54" s="423"/>
      <c r="E54" s="365" t="s">
        <v>915</v>
      </c>
      <c r="F54" s="365" t="s">
        <v>915</v>
      </c>
      <c r="G54" s="365" t="s">
        <v>915</v>
      </c>
      <c r="H54" s="365" t="s">
        <v>915</v>
      </c>
      <c r="I54" s="365" t="s">
        <v>915</v>
      </c>
      <c r="J54" s="365" t="s">
        <v>915</v>
      </c>
      <c r="K54" s="365" t="s">
        <v>915</v>
      </c>
      <c r="L54" s="365" t="s">
        <v>915</v>
      </c>
      <c r="M54" s="365" t="s">
        <v>915</v>
      </c>
      <c r="N54" s="365" t="s">
        <v>915</v>
      </c>
      <c r="O54" s="361" t="s">
        <v>919</v>
      </c>
      <c r="P54" s="361" t="s">
        <v>919</v>
      </c>
      <c r="Q54" s="362" t="s">
        <v>919</v>
      </c>
    </row>
    <row r="55" spans="1:17" ht="24.75" customHeight="1" thickBot="1">
      <c r="A55" s="415" t="s">
        <v>877</v>
      </c>
      <c r="B55" s="436"/>
      <c r="C55" s="442"/>
      <c r="D55" s="424"/>
      <c r="E55" s="363" t="s">
        <v>156</v>
      </c>
      <c r="F55" s="363" t="s">
        <v>156</v>
      </c>
      <c r="G55" s="363" t="s">
        <v>156</v>
      </c>
      <c r="H55" s="363" t="s">
        <v>156</v>
      </c>
      <c r="I55" s="363" t="s">
        <v>156</v>
      </c>
      <c r="J55" s="363" t="s">
        <v>156</v>
      </c>
      <c r="K55" s="363" t="s">
        <v>156</v>
      </c>
      <c r="L55" s="363" t="s">
        <v>156</v>
      </c>
      <c r="M55" s="363" t="s">
        <v>156</v>
      </c>
      <c r="N55" s="363" t="s">
        <v>156</v>
      </c>
      <c r="O55" s="363">
        <v>1461</v>
      </c>
      <c r="P55" s="363">
        <v>1461</v>
      </c>
      <c r="Q55" s="364">
        <v>1461</v>
      </c>
    </row>
    <row r="56" spans="1:17" ht="24.75" customHeight="1">
      <c r="A56" s="413" t="s">
        <v>856</v>
      </c>
      <c r="B56" s="434">
        <v>15</v>
      </c>
      <c r="C56" s="440" t="s">
        <v>799</v>
      </c>
      <c r="D56" s="422" t="s">
        <v>945</v>
      </c>
      <c r="E56" s="357">
        <v>0.1</v>
      </c>
      <c r="F56" s="356">
        <v>0</v>
      </c>
      <c r="G56" s="356">
        <v>1750</v>
      </c>
      <c r="H56" s="356">
        <v>0</v>
      </c>
      <c r="I56" s="356">
        <v>0</v>
      </c>
      <c r="J56" s="356">
        <v>0</v>
      </c>
      <c r="K56" s="356">
        <v>0</v>
      </c>
      <c r="L56" s="356">
        <v>0</v>
      </c>
      <c r="M56" s="356">
        <v>0</v>
      </c>
      <c r="N56" s="356">
        <v>0</v>
      </c>
      <c r="O56" s="358">
        <v>0</v>
      </c>
      <c r="P56" s="358">
        <v>0</v>
      </c>
      <c r="Q56" s="359">
        <v>0</v>
      </c>
    </row>
    <row r="57" spans="1:17" ht="24.75" customHeight="1">
      <c r="A57" s="414" t="s">
        <v>662</v>
      </c>
      <c r="B57" s="435"/>
      <c r="C57" s="441"/>
      <c r="D57" s="423"/>
      <c r="E57" s="365" t="s">
        <v>915</v>
      </c>
      <c r="F57" s="365" t="s">
        <v>915</v>
      </c>
      <c r="G57" s="365" t="s">
        <v>846</v>
      </c>
      <c r="H57" s="365" t="s">
        <v>915</v>
      </c>
      <c r="I57" s="365" t="s">
        <v>915</v>
      </c>
      <c r="J57" s="365" t="s">
        <v>915</v>
      </c>
      <c r="K57" s="365" t="s">
        <v>915</v>
      </c>
      <c r="L57" s="365" t="s">
        <v>915</v>
      </c>
      <c r="M57" s="365" t="s">
        <v>915</v>
      </c>
      <c r="N57" s="365" t="s">
        <v>915</v>
      </c>
      <c r="O57" s="361" t="s">
        <v>919</v>
      </c>
      <c r="P57" s="361" t="s">
        <v>919</v>
      </c>
      <c r="Q57" s="362" t="s">
        <v>919</v>
      </c>
    </row>
    <row r="58" spans="1:17" ht="24.75" customHeight="1" thickBot="1">
      <c r="A58" s="415" t="s">
        <v>865</v>
      </c>
      <c r="B58" s="436"/>
      <c r="C58" s="442"/>
      <c r="D58" s="424"/>
      <c r="E58" s="363" t="s">
        <v>156</v>
      </c>
      <c r="F58" s="363" t="s">
        <v>156</v>
      </c>
      <c r="G58" s="377" t="s">
        <v>980</v>
      </c>
      <c r="H58" s="363" t="s">
        <v>156</v>
      </c>
      <c r="I58" s="363" t="s">
        <v>156</v>
      </c>
      <c r="J58" s="363" t="s">
        <v>156</v>
      </c>
      <c r="K58" s="363" t="s">
        <v>156</v>
      </c>
      <c r="L58" s="363" t="s">
        <v>156</v>
      </c>
      <c r="M58" s="363" t="s">
        <v>156</v>
      </c>
      <c r="N58" s="363" t="s">
        <v>156</v>
      </c>
      <c r="O58" s="363">
        <v>1461</v>
      </c>
      <c r="P58" s="363">
        <v>1461</v>
      </c>
      <c r="Q58" s="364">
        <v>1461</v>
      </c>
    </row>
    <row r="59" spans="1:17" ht="24.75" customHeight="1">
      <c r="A59" s="413" t="s">
        <v>874</v>
      </c>
      <c r="B59" s="434">
        <v>16</v>
      </c>
      <c r="C59" s="440" t="s">
        <v>798</v>
      </c>
      <c r="D59" s="422" t="s">
        <v>946</v>
      </c>
      <c r="E59" s="357">
        <v>2.98</v>
      </c>
      <c r="F59" s="356">
        <v>10</v>
      </c>
      <c r="G59" s="357">
        <v>75.1</v>
      </c>
      <c r="H59" s="356">
        <v>0</v>
      </c>
      <c r="I59" s="356">
        <v>0</v>
      </c>
      <c r="J59" s="355">
        <v>0.4</v>
      </c>
      <c r="K59" s="355">
        <v>0.06</v>
      </c>
      <c r="L59" s="376">
        <v>0.153</v>
      </c>
      <c r="M59" s="376">
        <v>0.216</v>
      </c>
      <c r="N59" s="355">
        <v>3.08</v>
      </c>
      <c r="O59" s="358">
        <v>4.4</v>
      </c>
      <c r="P59" s="358">
        <v>0.44</v>
      </c>
      <c r="Q59" s="359">
        <v>3</v>
      </c>
    </row>
    <row r="60" spans="1:17" ht="24.75" customHeight="1">
      <c r="A60" s="414" t="s">
        <v>867</v>
      </c>
      <c r="B60" s="435"/>
      <c r="C60" s="441"/>
      <c r="D60" s="423"/>
      <c r="E60" s="365" t="s">
        <v>915</v>
      </c>
      <c r="F60" s="365" t="s">
        <v>915</v>
      </c>
      <c r="G60" s="365" t="s">
        <v>915</v>
      </c>
      <c r="H60" s="365" t="s">
        <v>915</v>
      </c>
      <c r="I60" s="365" t="s">
        <v>915</v>
      </c>
      <c r="J60" s="365" t="s">
        <v>915</v>
      </c>
      <c r="K60" s="365" t="s">
        <v>915</v>
      </c>
      <c r="L60" s="365" t="s">
        <v>915</v>
      </c>
      <c r="M60" s="365" t="s">
        <v>915</v>
      </c>
      <c r="N60" s="365" t="s">
        <v>915</v>
      </c>
      <c r="O60" s="361" t="s">
        <v>919</v>
      </c>
      <c r="P60" s="361" t="s">
        <v>919</v>
      </c>
      <c r="Q60" s="362" t="s">
        <v>919</v>
      </c>
    </row>
    <row r="61" spans="1:17" ht="24.75" customHeight="1" thickBot="1">
      <c r="A61" s="415" t="s">
        <v>862</v>
      </c>
      <c r="B61" s="436"/>
      <c r="C61" s="442"/>
      <c r="D61" s="424"/>
      <c r="E61" s="363" t="s">
        <v>274</v>
      </c>
      <c r="F61" s="363" t="s">
        <v>274</v>
      </c>
      <c r="G61" s="363" t="s">
        <v>274</v>
      </c>
      <c r="H61" s="363" t="s">
        <v>274</v>
      </c>
      <c r="I61" s="363" t="s">
        <v>274</v>
      </c>
      <c r="J61" s="363" t="s">
        <v>274</v>
      </c>
      <c r="K61" s="363" t="s">
        <v>274</v>
      </c>
      <c r="L61" s="363" t="s">
        <v>274</v>
      </c>
      <c r="M61" s="363" t="s">
        <v>274</v>
      </c>
      <c r="N61" s="363" t="s">
        <v>274</v>
      </c>
      <c r="O61" s="363">
        <v>1216</v>
      </c>
      <c r="P61" s="363">
        <v>1216</v>
      </c>
      <c r="Q61" s="364">
        <v>1216</v>
      </c>
    </row>
    <row r="62" spans="1:17" ht="24.75" customHeight="1">
      <c r="A62" s="413" t="s">
        <v>856</v>
      </c>
      <c r="B62" s="434">
        <v>17</v>
      </c>
      <c r="C62" s="440" t="s">
        <v>798</v>
      </c>
      <c r="D62" s="422" t="s">
        <v>947</v>
      </c>
      <c r="E62" s="357">
        <v>0.55</v>
      </c>
      <c r="F62" s="356">
        <v>48.38874680306908</v>
      </c>
      <c r="G62" s="356">
        <v>8.291666666666666</v>
      </c>
      <c r="H62" s="356">
        <v>0</v>
      </c>
      <c r="I62" s="356">
        <v>0</v>
      </c>
      <c r="J62" s="355">
        <v>0.2</v>
      </c>
      <c r="K62" s="355">
        <v>0.04666666666666667</v>
      </c>
      <c r="L62" s="355">
        <v>0.03666666666666667</v>
      </c>
      <c r="M62" s="355">
        <v>0.1</v>
      </c>
      <c r="N62" s="357">
        <v>0.33333333532015486</v>
      </c>
      <c r="O62" s="358">
        <v>0.1</v>
      </c>
      <c r="P62" s="358">
        <v>0.324</v>
      </c>
      <c r="Q62" s="359">
        <v>0.1</v>
      </c>
    </row>
    <row r="63" spans="1:17" ht="24.75" customHeight="1">
      <c r="A63" s="414" t="s">
        <v>868</v>
      </c>
      <c r="B63" s="435"/>
      <c r="C63" s="441"/>
      <c r="D63" s="423"/>
      <c r="E63" s="365" t="s">
        <v>915</v>
      </c>
      <c r="F63" s="365" t="s">
        <v>915</v>
      </c>
      <c r="G63" s="365" t="s">
        <v>915</v>
      </c>
      <c r="H63" s="365" t="s">
        <v>915</v>
      </c>
      <c r="I63" s="365" t="s">
        <v>915</v>
      </c>
      <c r="J63" s="365" t="s">
        <v>915</v>
      </c>
      <c r="K63" s="365" t="s">
        <v>915</v>
      </c>
      <c r="L63" s="365" t="s">
        <v>915</v>
      </c>
      <c r="M63" s="365" t="s">
        <v>915</v>
      </c>
      <c r="N63" s="365" t="s">
        <v>915</v>
      </c>
      <c r="O63" s="361" t="s">
        <v>919</v>
      </c>
      <c r="P63" s="361" t="s">
        <v>919</v>
      </c>
      <c r="Q63" s="362" t="s">
        <v>919</v>
      </c>
    </row>
    <row r="64" spans="1:17" ht="24.75" customHeight="1" thickBot="1">
      <c r="A64" s="415" t="s">
        <v>860</v>
      </c>
      <c r="B64" s="436"/>
      <c r="C64" s="442"/>
      <c r="D64" s="424"/>
      <c r="E64" s="363" t="s">
        <v>254</v>
      </c>
      <c r="F64" s="363" t="s">
        <v>254</v>
      </c>
      <c r="G64" s="363" t="s">
        <v>254</v>
      </c>
      <c r="H64" s="363" t="s">
        <v>254</v>
      </c>
      <c r="I64" s="363" t="s">
        <v>254</v>
      </c>
      <c r="J64" s="363" t="s">
        <v>254</v>
      </c>
      <c r="K64" s="363" t="s">
        <v>254</v>
      </c>
      <c r="L64" s="363" t="s">
        <v>254</v>
      </c>
      <c r="M64" s="363" t="s">
        <v>254</v>
      </c>
      <c r="N64" s="363" t="s">
        <v>254</v>
      </c>
      <c r="O64" s="363">
        <v>44</v>
      </c>
      <c r="P64" s="363">
        <v>44</v>
      </c>
      <c r="Q64" s="364">
        <v>44</v>
      </c>
    </row>
    <row r="65" spans="1:17" ht="23.25" customHeight="1">
      <c r="A65" s="413" t="s">
        <v>863</v>
      </c>
      <c r="B65" s="434">
        <v>18</v>
      </c>
      <c r="C65" s="440" t="s">
        <v>798</v>
      </c>
      <c r="D65" s="422" t="s">
        <v>948</v>
      </c>
      <c r="E65" s="357">
        <v>0.6</v>
      </c>
      <c r="F65" s="356">
        <v>21.25</v>
      </c>
      <c r="G65" s="356">
        <v>51.970238095238095</v>
      </c>
      <c r="H65" s="356">
        <v>0</v>
      </c>
      <c r="I65" s="356">
        <v>0</v>
      </c>
      <c r="J65" s="355">
        <v>0.7</v>
      </c>
      <c r="K65" s="355">
        <v>0.05999999985098839</v>
      </c>
      <c r="L65" s="355">
        <v>0.041111111011770035</v>
      </c>
      <c r="M65" s="355">
        <v>0.085</v>
      </c>
      <c r="N65" s="357">
        <v>0.5577777777777777</v>
      </c>
      <c r="O65" s="358">
        <v>0.2</v>
      </c>
      <c r="P65" s="358">
        <v>0.33</v>
      </c>
      <c r="Q65" s="359">
        <v>1.5</v>
      </c>
    </row>
    <row r="66" spans="1:17" ht="23.25" customHeight="1">
      <c r="A66" s="414" t="s">
        <v>873</v>
      </c>
      <c r="B66" s="435"/>
      <c r="C66" s="441"/>
      <c r="D66" s="423"/>
      <c r="E66" s="365" t="s">
        <v>915</v>
      </c>
      <c r="F66" s="365" t="s">
        <v>915</v>
      </c>
      <c r="G66" s="365" t="s">
        <v>915</v>
      </c>
      <c r="H66" s="365" t="s">
        <v>915</v>
      </c>
      <c r="I66" s="365" t="s">
        <v>915</v>
      </c>
      <c r="J66" s="365" t="s">
        <v>915</v>
      </c>
      <c r="K66" s="365" t="s">
        <v>915</v>
      </c>
      <c r="L66" s="365" t="s">
        <v>915</v>
      </c>
      <c r="M66" s="365" t="s">
        <v>915</v>
      </c>
      <c r="N66" s="365" t="s">
        <v>915</v>
      </c>
      <c r="O66" s="361" t="s">
        <v>919</v>
      </c>
      <c r="P66" s="361" t="s">
        <v>919</v>
      </c>
      <c r="Q66" s="362" t="s">
        <v>919</v>
      </c>
    </row>
    <row r="67" spans="1:17" ht="23.25" customHeight="1" thickBot="1">
      <c r="A67" s="415" t="s">
        <v>876</v>
      </c>
      <c r="B67" s="436"/>
      <c r="C67" s="442"/>
      <c r="D67" s="424"/>
      <c r="E67" s="363" t="s">
        <v>39</v>
      </c>
      <c r="F67" s="363" t="s">
        <v>39</v>
      </c>
      <c r="G67" s="363" t="s">
        <v>39</v>
      </c>
      <c r="H67" s="363" t="s">
        <v>39</v>
      </c>
      <c r="I67" s="363" t="s">
        <v>39</v>
      </c>
      <c r="J67" s="363" t="s">
        <v>39</v>
      </c>
      <c r="K67" s="363" t="s">
        <v>39</v>
      </c>
      <c r="L67" s="363" t="s">
        <v>39</v>
      </c>
      <c r="M67" s="363" t="s">
        <v>39</v>
      </c>
      <c r="N67" s="363" t="s">
        <v>39</v>
      </c>
      <c r="O67" s="363">
        <v>52</v>
      </c>
      <c r="P67" s="363">
        <v>52</v>
      </c>
      <c r="Q67" s="364">
        <v>52</v>
      </c>
    </row>
    <row r="68" spans="1:17" ht="24.75" customHeight="1">
      <c r="A68" s="413" t="s">
        <v>874</v>
      </c>
      <c r="B68" s="434">
        <v>19</v>
      </c>
      <c r="C68" s="440" t="s">
        <v>798</v>
      </c>
      <c r="D68" s="422" t="s">
        <v>949</v>
      </c>
      <c r="E68" s="357">
        <v>0.3</v>
      </c>
      <c r="F68" s="356">
        <v>16</v>
      </c>
      <c r="G68" s="356">
        <v>0</v>
      </c>
      <c r="H68" s="356">
        <v>0</v>
      </c>
      <c r="I68" s="356">
        <v>0</v>
      </c>
      <c r="J68" s="355">
        <v>0.25853333333333334</v>
      </c>
      <c r="K68" s="355">
        <v>0.05</v>
      </c>
      <c r="L68" s="355">
        <v>0.04142857130084719</v>
      </c>
      <c r="M68" s="355">
        <v>0.09933333338300387</v>
      </c>
      <c r="N68" s="357">
        <v>0.19125</v>
      </c>
      <c r="O68" s="358">
        <v>0.9</v>
      </c>
      <c r="P68" s="358">
        <v>0.13</v>
      </c>
      <c r="Q68" s="359">
        <v>0.9</v>
      </c>
    </row>
    <row r="69" spans="1:17" ht="24.75" customHeight="1">
      <c r="A69" s="414" t="s">
        <v>869</v>
      </c>
      <c r="B69" s="435"/>
      <c r="C69" s="441"/>
      <c r="D69" s="423"/>
      <c r="E69" s="365" t="s">
        <v>915</v>
      </c>
      <c r="F69" s="365" t="s">
        <v>915</v>
      </c>
      <c r="G69" s="365" t="s">
        <v>915</v>
      </c>
      <c r="H69" s="365" t="s">
        <v>915</v>
      </c>
      <c r="I69" s="365" t="s">
        <v>915</v>
      </c>
      <c r="J69" s="365" t="s">
        <v>915</v>
      </c>
      <c r="K69" s="365" t="s">
        <v>915</v>
      </c>
      <c r="L69" s="365" t="s">
        <v>915</v>
      </c>
      <c r="M69" s="365" t="s">
        <v>915</v>
      </c>
      <c r="N69" s="365" t="s">
        <v>915</v>
      </c>
      <c r="O69" s="361" t="s">
        <v>919</v>
      </c>
      <c r="P69" s="361" t="s">
        <v>919</v>
      </c>
      <c r="Q69" s="362" t="s">
        <v>919</v>
      </c>
    </row>
    <row r="70" spans="1:17" ht="24.75" customHeight="1" thickBot="1">
      <c r="A70" s="415" t="s">
        <v>862</v>
      </c>
      <c r="B70" s="436"/>
      <c r="C70" s="442"/>
      <c r="D70" s="424"/>
      <c r="E70" s="363" t="s">
        <v>24</v>
      </c>
      <c r="F70" s="363" t="s">
        <v>24</v>
      </c>
      <c r="G70" s="363" t="s">
        <v>24</v>
      </c>
      <c r="H70" s="363" t="s">
        <v>24</v>
      </c>
      <c r="I70" s="363" t="s">
        <v>24</v>
      </c>
      <c r="J70" s="363" t="s">
        <v>24</v>
      </c>
      <c r="K70" s="363" t="s">
        <v>24</v>
      </c>
      <c r="L70" s="363" t="s">
        <v>24</v>
      </c>
      <c r="M70" s="363" t="s">
        <v>24</v>
      </c>
      <c r="N70" s="363" t="s">
        <v>24</v>
      </c>
      <c r="O70" s="363">
        <v>716</v>
      </c>
      <c r="P70" s="363">
        <v>716</v>
      </c>
      <c r="Q70" s="364">
        <v>716</v>
      </c>
    </row>
    <row r="71" spans="1:17" ht="24.75" customHeight="1">
      <c r="A71" s="413" t="s">
        <v>861</v>
      </c>
      <c r="B71" s="434">
        <v>20</v>
      </c>
      <c r="C71" s="440" t="s">
        <v>798</v>
      </c>
      <c r="D71" s="422" t="s">
        <v>979</v>
      </c>
      <c r="E71" s="357">
        <v>7.329943712121212</v>
      </c>
      <c r="F71" s="356">
        <v>417</v>
      </c>
      <c r="G71" s="356">
        <v>2.6944444444444446</v>
      </c>
      <c r="H71" s="356">
        <v>0</v>
      </c>
      <c r="I71" s="356">
        <v>0</v>
      </c>
      <c r="J71" s="355">
        <v>4.6076353333333335</v>
      </c>
      <c r="K71" s="355">
        <v>0.7066666626930237</v>
      </c>
      <c r="L71" s="355">
        <v>0.15000000099341074</v>
      </c>
      <c r="M71" s="355">
        <v>0.356</v>
      </c>
      <c r="N71" s="357">
        <v>3.0683333333333334</v>
      </c>
      <c r="O71" s="358">
        <v>0.5</v>
      </c>
      <c r="P71" s="358">
        <v>2</v>
      </c>
      <c r="Q71" s="408">
        <v>0.5</v>
      </c>
    </row>
    <row r="72" spans="1:17" ht="24.75" customHeight="1">
      <c r="A72" s="414" t="s">
        <v>857</v>
      </c>
      <c r="B72" s="435"/>
      <c r="C72" s="441"/>
      <c r="D72" s="423"/>
      <c r="E72" s="365" t="s">
        <v>915</v>
      </c>
      <c r="F72" s="365" t="s">
        <v>915</v>
      </c>
      <c r="G72" s="365" t="s">
        <v>915</v>
      </c>
      <c r="H72" s="365" t="s">
        <v>915</v>
      </c>
      <c r="I72" s="365" t="s">
        <v>915</v>
      </c>
      <c r="J72" s="365" t="s">
        <v>915</v>
      </c>
      <c r="K72" s="365" t="s">
        <v>915</v>
      </c>
      <c r="L72" s="365" t="s">
        <v>915</v>
      </c>
      <c r="M72" s="365" t="s">
        <v>915</v>
      </c>
      <c r="N72" s="365" t="s">
        <v>915</v>
      </c>
      <c r="O72" s="361" t="s">
        <v>919</v>
      </c>
      <c r="P72" s="361" t="s">
        <v>919</v>
      </c>
      <c r="Q72" s="361" t="s">
        <v>919</v>
      </c>
    </row>
    <row r="73" spans="1:17" ht="24.75" customHeight="1" thickBot="1">
      <c r="A73" s="415" t="s">
        <v>866</v>
      </c>
      <c r="B73" s="436"/>
      <c r="C73" s="442"/>
      <c r="D73" s="424"/>
      <c r="E73" s="363" t="s">
        <v>197</v>
      </c>
      <c r="F73" s="363" t="s">
        <v>197</v>
      </c>
      <c r="G73" s="363" t="s">
        <v>197</v>
      </c>
      <c r="H73" s="363" t="s">
        <v>197</v>
      </c>
      <c r="I73" s="363" t="s">
        <v>197</v>
      </c>
      <c r="J73" s="363" t="s">
        <v>197</v>
      </c>
      <c r="K73" s="363" t="s">
        <v>197</v>
      </c>
      <c r="L73" s="363" t="s">
        <v>197</v>
      </c>
      <c r="M73" s="363" t="s">
        <v>197</v>
      </c>
      <c r="N73" s="363" t="s">
        <v>197</v>
      </c>
      <c r="O73" s="363">
        <v>592</v>
      </c>
      <c r="P73" s="363">
        <v>592</v>
      </c>
      <c r="Q73" s="363">
        <v>592</v>
      </c>
    </row>
    <row r="74" spans="1:17" ht="24.75" customHeight="1">
      <c r="A74" s="413" t="s">
        <v>875</v>
      </c>
      <c r="B74" s="434">
        <v>21</v>
      </c>
      <c r="C74" s="440" t="s">
        <v>798</v>
      </c>
      <c r="D74" s="422" t="s">
        <v>950</v>
      </c>
      <c r="E74" s="357">
        <v>0.7</v>
      </c>
      <c r="F74" s="356">
        <v>24</v>
      </c>
      <c r="G74" s="355">
        <v>1.25</v>
      </c>
      <c r="H74" s="356">
        <v>0</v>
      </c>
      <c r="I74" s="356">
        <v>0</v>
      </c>
      <c r="J74" s="355">
        <v>0.34</v>
      </c>
      <c r="K74" s="355">
        <v>0.03999999970197678</v>
      </c>
      <c r="L74" s="355">
        <v>0.05000000024835269</v>
      </c>
      <c r="M74" s="376">
        <v>0.088</v>
      </c>
      <c r="N74" s="376">
        <v>0.6766666746139526</v>
      </c>
      <c r="O74" s="407">
        <v>1.2</v>
      </c>
      <c r="P74" s="358">
        <v>0.107</v>
      </c>
      <c r="Q74" s="408">
        <v>0.47</v>
      </c>
    </row>
    <row r="75" spans="1:17" ht="24.75" customHeight="1">
      <c r="A75" s="414" t="s">
        <v>873</v>
      </c>
      <c r="B75" s="435"/>
      <c r="C75" s="441"/>
      <c r="D75" s="423"/>
      <c r="E75" s="365" t="s">
        <v>915</v>
      </c>
      <c r="F75" s="365" t="s">
        <v>915</v>
      </c>
      <c r="G75" s="365" t="s">
        <v>915</v>
      </c>
      <c r="H75" s="365" t="s">
        <v>915</v>
      </c>
      <c r="I75" s="365" t="s">
        <v>915</v>
      </c>
      <c r="J75" s="365" t="s">
        <v>915</v>
      </c>
      <c r="K75" s="365" t="s">
        <v>915</v>
      </c>
      <c r="L75" s="365" t="s">
        <v>915</v>
      </c>
      <c r="M75" s="365" t="s">
        <v>915</v>
      </c>
      <c r="N75" s="365" t="s">
        <v>915</v>
      </c>
      <c r="O75" s="361" t="s">
        <v>921</v>
      </c>
      <c r="P75" s="361" t="s">
        <v>919</v>
      </c>
      <c r="Q75" s="361" t="s">
        <v>921</v>
      </c>
    </row>
    <row r="76" spans="1:17" ht="24.75" customHeight="1" thickBot="1">
      <c r="A76" s="415" t="s">
        <v>876</v>
      </c>
      <c r="B76" s="436"/>
      <c r="C76" s="442"/>
      <c r="D76" s="424"/>
      <c r="E76" s="363" t="s">
        <v>117</v>
      </c>
      <c r="F76" s="363" t="s">
        <v>117</v>
      </c>
      <c r="G76" s="363" t="s">
        <v>117</v>
      </c>
      <c r="H76" s="363" t="s">
        <v>117</v>
      </c>
      <c r="I76" s="363" t="s">
        <v>117</v>
      </c>
      <c r="J76" s="363" t="s">
        <v>117</v>
      </c>
      <c r="K76" s="363" t="s">
        <v>117</v>
      </c>
      <c r="L76" s="363" t="s">
        <v>117</v>
      </c>
      <c r="M76" s="363" t="s">
        <v>117</v>
      </c>
      <c r="N76" s="363" t="s">
        <v>117</v>
      </c>
      <c r="O76" s="363">
        <v>4</v>
      </c>
      <c r="P76" s="363">
        <v>939</v>
      </c>
      <c r="Q76" s="364">
        <v>4</v>
      </c>
    </row>
    <row r="77" spans="1:17" s="25" customFormat="1" ht="24.75" customHeight="1">
      <c r="A77" s="413" t="s">
        <v>875</v>
      </c>
      <c r="B77" s="434">
        <v>22</v>
      </c>
      <c r="C77" s="440" t="s">
        <v>798</v>
      </c>
      <c r="D77" s="422" t="s">
        <v>951</v>
      </c>
      <c r="E77" s="357">
        <v>0.7</v>
      </c>
      <c r="F77" s="356">
        <v>31</v>
      </c>
      <c r="G77" s="356">
        <v>713</v>
      </c>
      <c r="H77" s="356">
        <v>0</v>
      </c>
      <c r="I77" s="356">
        <v>0</v>
      </c>
      <c r="J77" s="355">
        <v>0.26</v>
      </c>
      <c r="K77" s="355">
        <v>0.06</v>
      </c>
      <c r="L77" s="355">
        <v>0.05</v>
      </c>
      <c r="M77" s="355">
        <v>0.23</v>
      </c>
      <c r="N77" s="357">
        <v>0.7</v>
      </c>
      <c r="O77" s="358">
        <v>3</v>
      </c>
      <c r="P77" s="358">
        <v>0.28</v>
      </c>
      <c r="Q77" s="359">
        <v>3.4</v>
      </c>
    </row>
    <row r="78" spans="1:17" s="25" customFormat="1" ht="24.75" customHeight="1">
      <c r="A78" s="414" t="s">
        <v>868</v>
      </c>
      <c r="B78" s="435"/>
      <c r="C78" s="441"/>
      <c r="D78" s="423"/>
      <c r="E78" s="365" t="s">
        <v>915</v>
      </c>
      <c r="F78" s="365" t="s">
        <v>915</v>
      </c>
      <c r="G78" s="365" t="s">
        <v>915</v>
      </c>
      <c r="H78" s="365" t="s">
        <v>915</v>
      </c>
      <c r="I78" s="365" t="s">
        <v>915</v>
      </c>
      <c r="J78" s="365" t="s">
        <v>915</v>
      </c>
      <c r="K78" s="365" t="s">
        <v>915</v>
      </c>
      <c r="L78" s="365" t="s">
        <v>915</v>
      </c>
      <c r="M78" s="365" t="s">
        <v>915</v>
      </c>
      <c r="N78" s="365" t="s">
        <v>915</v>
      </c>
      <c r="O78" s="361" t="s">
        <v>919</v>
      </c>
      <c r="P78" s="361" t="s">
        <v>919</v>
      </c>
      <c r="Q78" s="362" t="s">
        <v>919</v>
      </c>
    </row>
    <row r="79" spans="1:17" s="25" customFormat="1" ht="24.75" customHeight="1" thickBot="1">
      <c r="A79" s="415" t="s">
        <v>871</v>
      </c>
      <c r="B79" s="436"/>
      <c r="C79" s="442"/>
      <c r="D79" s="424"/>
      <c r="E79" s="363" t="s">
        <v>538</v>
      </c>
      <c r="F79" s="363" t="s">
        <v>538</v>
      </c>
      <c r="G79" s="363" t="s">
        <v>538</v>
      </c>
      <c r="H79" s="363" t="s">
        <v>538</v>
      </c>
      <c r="I79" s="363" t="s">
        <v>538</v>
      </c>
      <c r="J79" s="363" t="s">
        <v>538</v>
      </c>
      <c r="K79" s="363" t="s">
        <v>538</v>
      </c>
      <c r="L79" s="363" t="s">
        <v>538</v>
      </c>
      <c r="M79" s="363" t="s">
        <v>538</v>
      </c>
      <c r="N79" s="363" t="s">
        <v>538</v>
      </c>
      <c r="O79" s="363">
        <v>24</v>
      </c>
      <c r="P79" s="363">
        <v>24</v>
      </c>
      <c r="Q79" s="364">
        <v>24</v>
      </c>
    </row>
    <row r="80" spans="1:17" ht="24.75" customHeight="1">
      <c r="A80" s="413" t="s">
        <v>863</v>
      </c>
      <c r="B80" s="434">
        <v>23</v>
      </c>
      <c r="C80" s="440" t="s">
        <v>798</v>
      </c>
      <c r="D80" s="422" t="s">
        <v>952</v>
      </c>
      <c r="E80" s="357">
        <v>0</v>
      </c>
      <c r="F80" s="357">
        <v>0</v>
      </c>
      <c r="G80" s="357">
        <v>0</v>
      </c>
      <c r="H80" s="357">
        <v>0</v>
      </c>
      <c r="I80" s="357">
        <v>0</v>
      </c>
      <c r="J80" s="357">
        <v>0</v>
      </c>
      <c r="K80" s="357">
        <v>0</v>
      </c>
      <c r="L80" s="357">
        <v>0</v>
      </c>
      <c r="M80" s="357">
        <v>0</v>
      </c>
      <c r="N80" s="357">
        <v>0</v>
      </c>
      <c r="O80" s="357">
        <v>0</v>
      </c>
      <c r="P80" s="357">
        <v>0</v>
      </c>
      <c r="Q80" s="357">
        <v>0</v>
      </c>
    </row>
    <row r="81" spans="1:17" ht="24.75" customHeight="1" thickBot="1">
      <c r="A81" s="414" t="s">
        <v>878</v>
      </c>
      <c r="B81" s="435"/>
      <c r="C81" s="441"/>
      <c r="D81" s="423"/>
      <c r="E81" s="377" t="s">
        <v>980</v>
      </c>
      <c r="F81" s="377" t="s">
        <v>980</v>
      </c>
      <c r="G81" s="377" t="s">
        <v>980</v>
      </c>
      <c r="H81" s="377" t="s">
        <v>980</v>
      </c>
      <c r="I81" s="377" t="s">
        <v>980</v>
      </c>
      <c r="J81" s="377" t="s">
        <v>980</v>
      </c>
      <c r="K81" s="377" t="s">
        <v>980</v>
      </c>
      <c r="L81" s="377" t="s">
        <v>980</v>
      </c>
      <c r="M81" s="377" t="s">
        <v>980</v>
      </c>
      <c r="N81" s="377" t="s">
        <v>980</v>
      </c>
      <c r="O81" s="377" t="s">
        <v>980</v>
      </c>
      <c r="P81" s="377" t="s">
        <v>980</v>
      </c>
      <c r="Q81" s="377" t="s">
        <v>980</v>
      </c>
    </row>
    <row r="82" spans="1:17" ht="24.75" customHeight="1" thickBot="1">
      <c r="A82" s="415" t="s">
        <v>870</v>
      </c>
      <c r="B82" s="436"/>
      <c r="C82" s="442"/>
      <c r="D82" s="424"/>
      <c r="E82" s="377" t="s">
        <v>980</v>
      </c>
      <c r="F82" s="377" t="s">
        <v>980</v>
      </c>
      <c r="G82" s="377" t="s">
        <v>980</v>
      </c>
      <c r="H82" s="377" t="s">
        <v>980</v>
      </c>
      <c r="I82" s="377" t="s">
        <v>980</v>
      </c>
      <c r="J82" s="377" t="s">
        <v>980</v>
      </c>
      <c r="K82" s="377" t="s">
        <v>980</v>
      </c>
      <c r="L82" s="377" t="s">
        <v>980</v>
      </c>
      <c r="M82" s="377" t="s">
        <v>980</v>
      </c>
      <c r="N82" s="377" t="s">
        <v>980</v>
      </c>
      <c r="O82" s="377" t="s">
        <v>980</v>
      </c>
      <c r="P82" s="377" t="s">
        <v>980</v>
      </c>
      <c r="Q82" s="377" t="s">
        <v>980</v>
      </c>
    </row>
    <row r="83" spans="1:17" ht="24.75" customHeight="1">
      <c r="A83" s="413" t="s">
        <v>661</v>
      </c>
      <c r="B83" s="434">
        <v>23</v>
      </c>
      <c r="C83" s="440" t="s">
        <v>796</v>
      </c>
      <c r="D83" s="422" t="s">
        <v>952</v>
      </c>
      <c r="E83" s="357">
        <v>63</v>
      </c>
      <c r="F83" s="356">
        <v>32</v>
      </c>
      <c r="G83" s="356">
        <v>0</v>
      </c>
      <c r="H83" s="356">
        <v>1</v>
      </c>
      <c r="I83" s="356">
        <v>0</v>
      </c>
      <c r="J83" s="355">
        <v>0.21</v>
      </c>
      <c r="K83" s="355">
        <v>0.2</v>
      </c>
      <c r="L83" s="355">
        <v>0.21</v>
      </c>
      <c r="M83" s="355">
        <v>1</v>
      </c>
      <c r="N83" s="357">
        <v>3.3</v>
      </c>
      <c r="O83" s="358">
        <v>2800</v>
      </c>
      <c r="P83" s="358">
        <v>0</v>
      </c>
      <c r="Q83" s="359">
        <v>0</v>
      </c>
    </row>
    <row r="84" spans="1:17" ht="24.75" customHeight="1">
      <c r="A84" s="414" t="s">
        <v>662</v>
      </c>
      <c r="B84" s="435"/>
      <c r="C84" s="441"/>
      <c r="D84" s="423"/>
      <c r="E84" s="365" t="s">
        <v>896</v>
      </c>
      <c r="F84" s="365" t="s">
        <v>915</v>
      </c>
      <c r="G84" s="365" t="s">
        <v>915</v>
      </c>
      <c r="H84" s="365" t="s">
        <v>915</v>
      </c>
      <c r="I84" s="365" t="s">
        <v>915</v>
      </c>
      <c r="J84" s="365" t="s">
        <v>915</v>
      </c>
      <c r="K84" s="365" t="s">
        <v>915</v>
      </c>
      <c r="L84" s="365" t="s">
        <v>915</v>
      </c>
      <c r="M84" s="365" t="s">
        <v>915</v>
      </c>
      <c r="N84" s="365" t="s">
        <v>915</v>
      </c>
      <c r="O84" s="361" t="s">
        <v>896</v>
      </c>
      <c r="P84" s="361" t="s">
        <v>919</v>
      </c>
      <c r="Q84" s="362" t="s">
        <v>919</v>
      </c>
    </row>
    <row r="85" spans="1:17" ht="24.75" customHeight="1" thickBot="1">
      <c r="A85" s="415" t="s">
        <v>663</v>
      </c>
      <c r="B85" s="436"/>
      <c r="C85" s="442"/>
      <c r="D85" s="424"/>
      <c r="E85" s="377" t="s">
        <v>980</v>
      </c>
      <c r="F85" s="363" t="s">
        <v>897</v>
      </c>
      <c r="G85" s="363" t="s">
        <v>897</v>
      </c>
      <c r="H85" s="363" t="s">
        <v>897</v>
      </c>
      <c r="I85" s="363" t="s">
        <v>897</v>
      </c>
      <c r="J85" s="363" t="s">
        <v>897</v>
      </c>
      <c r="K85" s="363" t="s">
        <v>897</v>
      </c>
      <c r="L85" s="363" t="s">
        <v>897</v>
      </c>
      <c r="M85" s="363" t="s">
        <v>897</v>
      </c>
      <c r="N85" s="363" t="s">
        <v>897</v>
      </c>
      <c r="O85" s="377" t="s">
        <v>980</v>
      </c>
      <c r="P85" s="363">
        <v>1253</v>
      </c>
      <c r="Q85" s="364">
        <v>1253</v>
      </c>
    </row>
    <row r="86" spans="1:17" s="25" customFormat="1" ht="24.75" customHeight="1">
      <c r="A86" s="413" t="s">
        <v>861</v>
      </c>
      <c r="B86" s="434">
        <v>24</v>
      </c>
      <c r="C86" s="440" t="s">
        <v>798</v>
      </c>
      <c r="D86" s="431" t="s">
        <v>953</v>
      </c>
      <c r="E86" s="357">
        <v>0.6</v>
      </c>
      <c r="F86" s="356">
        <v>21</v>
      </c>
      <c r="G86" s="356">
        <v>59</v>
      </c>
      <c r="H86" s="356">
        <v>0</v>
      </c>
      <c r="I86" s="356">
        <v>0</v>
      </c>
      <c r="J86" s="355">
        <v>0.1</v>
      </c>
      <c r="K86" s="355">
        <v>0.04</v>
      </c>
      <c r="L86" s="355">
        <v>0.03</v>
      </c>
      <c r="M86" s="355">
        <v>0.09</v>
      </c>
      <c r="N86" s="357">
        <v>0.3</v>
      </c>
      <c r="O86" s="358">
        <v>0.32</v>
      </c>
      <c r="P86" s="358">
        <v>0.16</v>
      </c>
      <c r="Q86" s="359">
        <v>0</v>
      </c>
    </row>
    <row r="87" spans="1:17" s="25" customFormat="1" ht="24.75" customHeight="1">
      <c r="A87" s="414" t="s">
        <v>873</v>
      </c>
      <c r="B87" s="435"/>
      <c r="C87" s="441"/>
      <c r="D87" s="432"/>
      <c r="E87" s="365" t="s">
        <v>915</v>
      </c>
      <c r="F87" s="365" t="s">
        <v>915</v>
      </c>
      <c r="G87" s="365" t="s">
        <v>915</v>
      </c>
      <c r="H87" s="365" t="s">
        <v>915</v>
      </c>
      <c r="I87" s="365" t="s">
        <v>915</v>
      </c>
      <c r="J87" s="365" t="s">
        <v>915</v>
      </c>
      <c r="K87" s="365" t="s">
        <v>915</v>
      </c>
      <c r="L87" s="365" t="s">
        <v>915</v>
      </c>
      <c r="M87" s="365" t="s">
        <v>915</v>
      </c>
      <c r="N87" s="365" t="s">
        <v>915</v>
      </c>
      <c r="O87" s="361" t="s">
        <v>919</v>
      </c>
      <c r="P87" s="361" t="s">
        <v>919</v>
      </c>
      <c r="Q87" s="362" t="s">
        <v>909</v>
      </c>
    </row>
    <row r="88" spans="1:17" s="25" customFormat="1" ht="24.75" customHeight="1" thickBot="1">
      <c r="A88" s="415" t="s">
        <v>865</v>
      </c>
      <c r="B88" s="436"/>
      <c r="C88" s="442"/>
      <c r="D88" s="433"/>
      <c r="E88" s="363" t="s">
        <v>548</v>
      </c>
      <c r="F88" s="363" t="s">
        <v>548</v>
      </c>
      <c r="G88" s="363" t="s">
        <v>548</v>
      </c>
      <c r="H88" s="363" t="s">
        <v>548</v>
      </c>
      <c r="I88" s="363" t="s">
        <v>548</v>
      </c>
      <c r="J88" s="363" t="s">
        <v>548</v>
      </c>
      <c r="K88" s="363" t="s">
        <v>548</v>
      </c>
      <c r="L88" s="363" t="s">
        <v>548</v>
      </c>
      <c r="M88" s="363" t="s">
        <v>548</v>
      </c>
      <c r="N88" s="363" t="s">
        <v>548</v>
      </c>
      <c r="O88" s="363">
        <v>545</v>
      </c>
      <c r="P88" s="363">
        <v>545</v>
      </c>
      <c r="Q88" s="377" t="s">
        <v>980</v>
      </c>
    </row>
    <row r="89" spans="1:17" s="25" customFormat="1" ht="24.75" customHeight="1">
      <c r="A89" s="413" t="s">
        <v>875</v>
      </c>
      <c r="B89" s="434">
        <v>25</v>
      </c>
      <c r="C89" s="440" t="s">
        <v>798</v>
      </c>
      <c r="D89" s="431" t="s">
        <v>954</v>
      </c>
      <c r="E89" s="355">
        <v>1.6536922931083515</v>
      </c>
      <c r="F89" s="355">
        <v>63.83015537945115</v>
      </c>
      <c r="G89" s="355">
        <v>54.75516489600996</v>
      </c>
      <c r="H89" s="355">
        <v>0.30106931515382224</v>
      </c>
      <c r="I89" s="355">
        <v>0.7059556355331003</v>
      </c>
      <c r="J89" s="355">
        <v>1.4484115998200506</v>
      </c>
      <c r="K89" s="355">
        <v>0.18661885316814897</v>
      </c>
      <c r="L89" s="355">
        <v>0.2270339481607087</v>
      </c>
      <c r="M89" s="355">
        <v>0.18825483614216007</v>
      </c>
      <c r="N89" s="355">
        <v>0.9635602311658651</v>
      </c>
      <c r="O89" s="381">
        <v>10.799529362909645</v>
      </c>
      <c r="P89" s="381">
        <v>0.9763124199743918</v>
      </c>
      <c r="Q89" s="421">
        <v>10.459563276464683</v>
      </c>
    </row>
    <row r="90" spans="1:17" s="25" customFormat="1" ht="24.75" customHeight="1">
      <c r="A90" s="414" t="s">
        <v>859</v>
      </c>
      <c r="B90" s="435"/>
      <c r="C90" s="441"/>
      <c r="D90" s="432"/>
      <c r="E90" s="365" t="s">
        <v>721</v>
      </c>
      <c r="F90" s="365" t="s">
        <v>721</v>
      </c>
      <c r="G90" s="365" t="s">
        <v>721</v>
      </c>
      <c r="H90" s="365" t="s">
        <v>721</v>
      </c>
      <c r="I90" s="365" t="s">
        <v>721</v>
      </c>
      <c r="J90" s="365" t="s">
        <v>721</v>
      </c>
      <c r="K90" s="365" t="s">
        <v>721</v>
      </c>
      <c r="L90" s="365" t="s">
        <v>721</v>
      </c>
      <c r="M90" s="365" t="s">
        <v>721</v>
      </c>
      <c r="N90" s="365" t="s">
        <v>721</v>
      </c>
      <c r="O90" s="365" t="s">
        <v>721</v>
      </c>
      <c r="P90" s="365" t="s">
        <v>721</v>
      </c>
      <c r="Q90" s="365" t="s">
        <v>721</v>
      </c>
    </row>
    <row r="91" spans="1:17" s="25" customFormat="1" ht="24.75" customHeight="1" thickBot="1">
      <c r="A91" s="415" t="s">
        <v>663</v>
      </c>
      <c r="B91" s="436"/>
      <c r="C91" s="442"/>
      <c r="D91" s="433"/>
      <c r="E91" s="377" t="s">
        <v>980</v>
      </c>
      <c r="F91" s="377" t="s">
        <v>980</v>
      </c>
      <c r="G91" s="377" t="s">
        <v>980</v>
      </c>
      <c r="H91" s="377" t="s">
        <v>980</v>
      </c>
      <c r="I91" s="377" t="s">
        <v>980</v>
      </c>
      <c r="J91" s="377" t="s">
        <v>980</v>
      </c>
      <c r="K91" s="377" t="s">
        <v>980</v>
      </c>
      <c r="L91" s="377" t="s">
        <v>980</v>
      </c>
      <c r="M91" s="377" t="s">
        <v>980</v>
      </c>
      <c r="N91" s="377" t="s">
        <v>980</v>
      </c>
      <c r="O91" s="377" t="s">
        <v>980</v>
      </c>
      <c r="P91" s="377" t="s">
        <v>980</v>
      </c>
      <c r="Q91" s="377" t="s">
        <v>980</v>
      </c>
    </row>
    <row r="92" spans="1:17" s="25" customFormat="1" ht="24.75" customHeight="1">
      <c r="A92" s="413" t="s">
        <v>661</v>
      </c>
      <c r="B92" s="434">
        <v>25</v>
      </c>
      <c r="C92" s="440" t="s">
        <v>796</v>
      </c>
      <c r="D92" s="431" t="s">
        <v>954</v>
      </c>
      <c r="E92" s="355">
        <v>4.497563750118494</v>
      </c>
      <c r="F92" s="355">
        <v>284.441291483545</v>
      </c>
      <c r="G92" s="355">
        <v>100.17510468214692</v>
      </c>
      <c r="H92" s="355">
        <v>0.30106931515382224</v>
      </c>
      <c r="I92" s="355">
        <v>0.7059556355331003</v>
      </c>
      <c r="J92" s="355">
        <v>1.4484115998200506</v>
      </c>
      <c r="K92" s="355">
        <v>0.18661885316814897</v>
      </c>
      <c r="L92" s="355">
        <v>0.2270339481607087</v>
      </c>
      <c r="M92" s="355">
        <v>0.18825483614216007</v>
      </c>
      <c r="N92" s="355">
        <v>0.9635602311658651</v>
      </c>
      <c r="O92" s="381">
        <v>99.4073433228363</v>
      </c>
      <c r="P92" s="381">
        <v>0.9763124199743918</v>
      </c>
      <c r="Q92" s="421">
        <v>10.459563276464683</v>
      </c>
    </row>
    <row r="93" spans="1:17" s="25" customFormat="1" ht="24.75" customHeight="1">
      <c r="A93" s="414" t="s">
        <v>662</v>
      </c>
      <c r="B93" s="435"/>
      <c r="C93" s="441"/>
      <c r="D93" s="432"/>
      <c r="E93" s="365" t="s">
        <v>721</v>
      </c>
      <c r="F93" s="365" t="s">
        <v>721</v>
      </c>
      <c r="G93" s="365" t="s">
        <v>721</v>
      </c>
      <c r="H93" s="365" t="s">
        <v>721</v>
      </c>
      <c r="I93" s="365" t="s">
        <v>721</v>
      </c>
      <c r="J93" s="365" t="s">
        <v>721</v>
      </c>
      <c r="K93" s="365" t="s">
        <v>721</v>
      </c>
      <c r="L93" s="365" t="s">
        <v>721</v>
      </c>
      <c r="M93" s="365" t="s">
        <v>721</v>
      </c>
      <c r="N93" s="365" t="s">
        <v>721</v>
      </c>
      <c r="O93" s="365" t="s">
        <v>721</v>
      </c>
      <c r="P93" s="365" t="s">
        <v>721</v>
      </c>
      <c r="Q93" s="365" t="s">
        <v>721</v>
      </c>
    </row>
    <row r="94" spans="1:17" s="25" customFormat="1" ht="24.75" customHeight="1" thickBot="1">
      <c r="A94" s="415" t="s">
        <v>663</v>
      </c>
      <c r="B94" s="436"/>
      <c r="C94" s="442"/>
      <c r="D94" s="433"/>
      <c r="E94" s="377" t="s">
        <v>980</v>
      </c>
      <c r="F94" s="377" t="s">
        <v>980</v>
      </c>
      <c r="G94" s="377" t="s">
        <v>980</v>
      </c>
      <c r="H94" s="377" t="s">
        <v>980</v>
      </c>
      <c r="I94" s="377" t="s">
        <v>980</v>
      </c>
      <c r="J94" s="377" t="s">
        <v>980</v>
      </c>
      <c r="K94" s="377" t="s">
        <v>980</v>
      </c>
      <c r="L94" s="377" t="s">
        <v>980</v>
      </c>
      <c r="M94" s="377" t="s">
        <v>980</v>
      </c>
      <c r="N94" s="377" t="s">
        <v>980</v>
      </c>
      <c r="O94" s="377" t="s">
        <v>980</v>
      </c>
      <c r="P94" s="377" t="s">
        <v>980</v>
      </c>
      <c r="Q94" s="377" t="s">
        <v>980</v>
      </c>
    </row>
    <row r="95" spans="1:17" s="25" customFormat="1" ht="24.75" customHeight="1">
      <c r="A95" s="413" t="s">
        <v>861</v>
      </c>
      <c r="B95" s="440">
        <v>26</v>
      </c>
      <c r="C95" s="440" t="s">
        <v>798</v>
      </c>
      <c r="D95" s="431" t="s">
        <v>955</v>
      </c>
      <c r="E95" s="357">
        <v>1.2</v>
      </c>
      <c r="F95" s="356">
        <v>0</v>
      </c>
      <c r="G95" s="356">
        <v>0</v>
      </c>
      <c r="H95" s="356">
        <v>0</v>
      </c>
      <c r="I95" s="356">
        <v>0</v>
      </c>
      <c r="J95" s="355">
        <v>0.1</v>
      </c>
      <c r="K95" s="355">
        <v>0</v>
      </c>
      <c r="L95" s="355">
        <v>0</v>
      </c>
      <c r="M95" s="355">
        <v>0</v>
      </c>
      <c r="N95" s="357">
        <v>0</v>
      </c>
      <c r="O95" s="358">
        <v>42</v>
      </c>
      <c r="P95" s="358">
        <v>0</v>
      </c>
      <c r="Q95" s="359">
        <v>0</v>
      </c>
    </row>
    <row r="96" spans="1:17" s="25" customFormat="1" ht="24.75" customHeight="1">
      <c r="A96" s="414" t="s">
        <v>864</v>
      </c>
      <c r="B96" s="441"/>
      <c r="C96" s="441"/>
      <c r="D96" s="432"/>
      <c r="E96" s="365" t="s">
        <v>915</v>
      </c>
      <c r="F96" s="365" t="s">
        <v>915</v>
      </c>
      <c r="G96" s="365" t="s">
        <v>915</v>
      </c>
      <c r="H96" s="365" t="s">
        <v>915</v>
      </c>
      <c r="I96" s="365" t="s">
        <v>915</v>
      </c>
      <c r="J96" s="365" t="s">
        <v>915</v>
      </c>
      <c r="K96" s="365" t="s">
        <v>915</v>
      </c>
      <c r="L96" s="365" t="s">
        <v>915</v>
      </c>
      <c r="M96" s="365" t="s">
        <v>915</v>
      </c>
      <c r="N96" s="365" t="s">
        <v>915</v>
      </c>
      <c r="O96" s="361" t="s">
        <v>919</v>
      </c>
      <c r="P96" s="361" t="s">
        <v>919</v>
      </c>
      <c r="Q96" s="362" t="s">
        <v>919</v>
      </c>
    </row>
    <row r="97" spans="1:17" s="25" customFormat="1" ht="24.75" customHeight="1" thickBot="1">
      <c r="A97" s="415" t="s">
        <v>871</v>
      </c>
      <c r="B97" s="442"/>
      <c r="C97" s="442"/>
      <c r="D97" s="433"/>
      <c r="E97" s="363" t="s">
        <v>569</v>
      </c>
      <c r="F97" s="363" t="s">
        <v>569</v>
      </c>
      <c r="G97" s="363" t="s">
        <v>569</v>
      </c>
      <c r="H97" s="363" t="s">
        <v>569</v>
      </c>
      <c r="I97" s="363" t="s">
        <v>569</v>
      </c>
      <c r="J97" s="363" t="s">
        <v>569</v>
      </c>
      <c r="K97" s="363" t="s">
        <v>569</v>
      </c>
      <c r="L97" s="363" t="s">
        <v>569</v>
      </c>
      <c r="M97" s="363" t="s">
        <v>569</v>
      </c>
      <c r="N97" s="363" t="s">
        <v>569</v>
      </c>
      <c r="O97" s="363">
        <v>556</v>
      </c>
      <c r="P97" s="363">
        <v>556</v>
      </c>
      <c r="Q97" s="364">
        <v>556</v>
      </c>
    </row>
    <row r="98" spans="1:17" s="25" customFormat="1" ht="24.75" customHeight="1">
      <c r="A98" s="413" t="s">
        <v>861</v>
      </c>
      <c r="B98" s="434">
        <v>26</v>
      </c>
      <c r="C98" s="440" t="s">
        <v>796</v>
      </c>
      <c r="D98" s="431" t="s">
        <v>955</v>
      </c>
      <c r="E98" s="357">
        <v>1.2</v>
      </c>
      <c r="F98" s="356">
        <v>0</v>
      </c>
      <c r="G98" s="356">
        <v>0</v>
      </c>
      <c r="H98" s="356">
        <v>0</v>
      </c>
      <c r="I98" s="356">
        <v>0</v>
      </c>
      <c r="J98" s="355">
        <v>0.1</v>
      </c>
      <c r="K98" s="355">
        <v>0</v>
      </c>
      <c r="L98" s="355">
        <v>0</v>
      </c>
      <c r="M98" s="355">
        <v>0</v>
      </c>
      <c r="N98" s="357">
        <v>0</v>
      </c>
      <c r="O98" s="358">
        <v>9042</v>
      </c>
      <c r="P98" s="358">
        <v>0</v>
      </c>
      <c r="Q98" s="359">
        <v>0</v>
      </c>
    </row>
    <row r="99" spans="1:17" s="25" customFormat="1" ht="24.75" customHeight="1">
      <c r="A99" s="414" t="s">
        <v>857</v>
      </c>
      <c r="B99" s="435"/>
      <c r="C99" s="441"/>
      <c r="D99" s="432"/>
      <c r="E99" s="365" t="s">
        <v>915</v>
      </c>
      <c r="F99" s="365" t="s">
        <v>915</v>
      </c>
      <c r="G99" s="365" t="s">
        <v>915</v>
      </c>
      <c r="H99" s="365" t="s">
        <v>915</v>
      </c>
      <c r="I99" s="365" t="s">
        <v>915</v>
      </c>
      <c r="J99" s="365" t="s">
        <v>915</v>
      </c>
      <c r="K99" s="365" t="s">
        <v>915</v>
      </c>
      <c r="L99" s="365" t="s">
        <v>915</v>
      </c>
      <c r="M99" s="365" t="s">
        <v>915</v>
      </c>
      <c r="N99" s="365" t="s">
        <v>915</v>
      </c>
      <c r="O99" s="361" t="s">
        <v>721</v>
      </c>
      <c r="P99" s="361" t="s">
        <v>919</v>
      </c>
      <c r="Q99" s="362" t="s">
        <v>919</v>
      </c>
    </row>
    <row r="100" spans="1:17" s="25" customFormat="1" ht="24.75" customHeight="1" thickBot="1">
      <c r="A100" s="415" t="s">
        <v>860</v>
      </c>
      <c r="B100" s="436"/>
      <c r="C100" s="442"/>
      <c r="D100" s="433"/>
      <c r="E100" s="363" t="s">
        <v>569</v>
      </c>
      <c r="F100" s="363" t="s">
        <v>569</v>
      </c>
      <c r="G100" s="363" t="s">
        <v>569</v>
      </c>
      <c r="H100" s="363" t="s">
        <v>569</v>
      </c>
      <c r="I100" s="363" t="s">
        <v>569</v>
      </c>
      <c r="J100" s="363" t="s">
        <v>569</v>
      </c>
      <c r="K100" s="363" t="s">
        <v>569</v>
      </c>
      <c r="L100" s="363" t="s">
        <v>569</v>
      </c>
      <c r="M100" s="363" t="s">
        <v>569</v>
      </c>
      <c r="N100" s="363" t="s">
        <v>569</v>
      </c>
      <c r="O100" s="377" t="s">
        <v>980</v>
      </c>
      <c r="P100" s="363">
        <v>556</v>
      </c>
      <c r="Q100" s="364">
        <v>556</v>
      </c>
    </row>
    <row r="101" spans="1:17" s="25" customFormat="1" ht="24.75" customHeight="1">
      <c r="A101" s="413" t="s">
        <v>863</v>
      </c>
      <c r="B101" s="434">
        <v>27</v>
      </c>
      <c r="C101" s="440" t="s">
        <v>798</v>
      </c>
      <c r="D101" s="425" t="s">
        <v>956</v>
      </c>
      <c r="E101" s="357">
        <v>1.3</v>
      </c>
      <c r="F101" s="355">
        <v>1.1</v>
      </c>
      <c r="G101" s="356">
        <v>28</v>
      </c>
      <c r="H101" s="357">
        <v>13.67</v>
      </c>
      <c r="I101" s="357">
        <v>4.2</v>
      </c>
      <c r="J101" s="355">
        <v>0.99</v>
      </c>
      <c r="K101" s="376">
        <v>0.092</v>
      </c>
      <c r="L101" s="355">
        <v>0.233</v>
      </c>
      <c r="M101" s="376">
        <v>0.302</v>
      </c>
      <c r="N101" s="357">
        <v>3.217</v>
      </c>
      <c r="O101" s="358">
        <v>26.5</v>
      </c>
      <c r="P101" s="358">
        <v>0.615</v>
      </c>
      <c r="Q101" s="359">
        <v>6.4</v>
      </c>
    </row>
    <row r="102" spans="1:17" s="25" customFormat="1" ht="24.75" customHeight="1">
      <c r="A102" s="414" t="s">
        <v>864</v>
      </c>
      <c r="B102" s="435"/>
      <c r="C102" s="441"/>
      <c r="D102" s="426"/>
      <c r="E102" s="365" t="s">
        <v>915</v>
      </c>
      <c r="F102" s="365" t="s">
        <v>917</v>
      </c>
      <c r="G102" s="365" t="s">
        <v>917</v>
      </c>
      <c r="H102" s="365" t="s">
        <v>917</v>
      </c>
      <c r="I102" s="365" t="s">
        <v>917</v>
      </c>
      <c r="J102" s="365" t="s">
        <v>917</v>
      </c>
      <c r="K102" s="365" t="s">
        <v>917</v>
      </c>
      <c r="L102" s="365" t="s">
        <v>917</v>
      </c>
      <c r="M102" s="365" t="s">
        <v>917</v>
      </c>
      <c r="N102" s="365" t="s">
        <v>917</v>
      </c>
      <c r="O102" s="361" t="s">
        <v>919</v>
      </c>
      <c r="P102" s="361" t="s">
        <v>919</v>
      </c>
      <c r="Q102" s="362" t="s">
        <v>919</v>
      </c>
    </row>
    <row r="103" spans="1:17" s="25" customFormat="1" ht="24.75" customHeight="1" thickBot="1">
      <c r="A103" s="415" t="s">
        <v>871</v>
      </c>
      <c r="B103" s="436"/>
      <c r="C103" s="442"/>
      <c r="D103" s="427"/>
      <c r="E103" s="363" t="s">
        <v>390</v>
      </c>
      <c r="F103" s="363">
        <v>15039</v>
      </c>
      <c r="G103" s="363">
        <v>15039</v>
      </c>
      <c r="H103" s="363">
        <v>15039</v>
      </c>
      <c r="I103" s="363">
        <v>15039</v>
      </c>
      <c r="J103" s="363">
        <v>15039</v>
      </c>
      <c r="K103" s="363">
        <v>15039</v>
      </c>
      <c r="L103" s="363">
        <v>15039</v>
      </c>
      <c r="M103" s="363">
        <v>15039</v>
      </c>
      <c r="N103" s="363">
        <v>15039</v>
      </c>
      <c r="O103" s="363">
        <v>48</v>
      </c>
      <c r="P103" s="363">
        <v>48</v>
      </c>
      <c r="Q103" s="364">
        <v>48</v>
      </c>
    </row>
    <row r="104" spans="1:17" s="25" customFormat="1" ht="24.75" customHeight="1">
      <c r="A104" s="413" t="s">
        <v>874</v>
      </c>
      <c r="B104" s="434">
        <v>28</v>
      </c>
      <c r="C104" s="440" t="s">
        <v>798</v>
      </c>
      <c r="D104" s="431" t="s">
        <v>957</v>
      </c>
      <c r="E104" s="355">
        <v>1.11</v>
      </c>
      <c r="F104" s="356">
        <v>8</v>
      </c>
      <c r="G104" s="357">
        <v>28.8</v>
      </c>
      <c r="H104" s="355">
        <v>2.39</v>
      </c>
      <c r="I104" s="355">
        <v>10.71</v>
      </c>
      <c r="J104" s="355">
        <v>0.44</v>
      </c>
      <c r="K104" s="376">
        <v>0.227</v>
      </c>
      <c r="L104" s="376">
        <v>0.06</v>
      </c>
      <c r="M104" s="376">
        <v>0.26</v>
      </c>
      <c r="N104" s="376">
        <v>1.56</v>
      </c>
      <c r="O104" s="358">
        <v>0.92</v>
      </c>
      <c r="P104" s="358">
        <v>2.51</v>
      </c>
      <c r="Q104" s="359">
        <v>8.82</v>
      </c>
    </row>
    <row r="105" spans="1:17" s="25" customFormat="1" ht="24.75" customHeight="1">
      <c r="A105" s="414" t="s">
        <v>868</v>
      </c>
      <c r="B105" s="435"/>
      <c r="C105" s="441"/>
      <c r="D105" s="432"/>
      <c r="E105" s="365" t="s">
        <v>836</v>
      </c>
      <c r="F105" s="365" t="s">
        <v>836</v>
      </c>
      <c r="G105" s="365" t="s">
        <v>836</v>
      </c>
      <c r="H105" s="365" t="s">
        <v>836</v>
      </c>
      <c r="I105" s="365" t="s">
        <v>836</v>
      </c>
      <c r="J105" s="365" t="s">
        <v>836</v>
      </c>
      <c r="K105" s="365" t="s">
        <v>917</v>
      </c>
      <c r="L105" s="365" t="s">
        <v>836</v>
      </c>
      <c r="M105" s="365" t="s">
        <v>836</v>
      </c>
      <c r="N105" s="365" t="s">
        <v>836</v>
      </c>
      <c r="O105" s="365" t="s">
        <v>836</v>
      </c>
      <c r="P105" s="365" t="s">
        <v>836</v>
      </c>
      <c r="Q105" s="365" t="s">
        <v>836</v>
      </c>
    </row>
    <row r="106" spans="1:17" s="25" customFormat="1" ht="24.75" customHeight="1" thickBot="1">
      <c r="A106" s="415" t="s">
        <v>871</v>
      </c>
      <c r="B106" s="436"/>
      <c r="C106" s="442"/>
      <c r="D106" s="433"/>
      <c r="E106" s="377" t="s">
        <v>980</v>
      </c>
      <c r="F106" s="377" t="s">
        <v>980</v>
      </c>
      <c r="G106" s="377" t="s">
        <v>980</v>
      </c>
      <c r="H106" s="377" t="s">
        <v>980</v>
      </c>
      <c r="I106" s="377" t="s">
        <v>980</v>
      </c>
      <c r="J106" s="377" t="s">
        <v>980</v>
      </c>
      <c r="K106" s="377">
        <v>15233</v>
      </c>
      <c r="L106" s="377" t="s">
        <v>980</v>
      </c>
      <c r="M106" s="377" t="s">
        <v>980</v>
      </c>
      <c r="N106" s="377" t="s">
        <v>980</v>
      </c>
      <c r="O106" s="377" t="s">
        <v>980</v>
      </c>
      <c r="P106" s="377" t="s">
        <v>980</v>
      </c>
      <c r="Q106" s="377" t="s">
        <v>980</v>
      </c>
    </row>
    <row r="107" spans="1:17" s="25" customFormat="1" ht="24.75" customHeight="1">
      <c r="A107" s="413" t="s">
        <v>875</v>
      </c>
      <c r="B107" s="434">
        <v>29</v>
      </c>
      <c r="C107" s="440" t="s">
        <v>798</v>
      </c>
      <c r="D107" s="431" t="s">
        <v>958</v>
      </c>
      <c r="E107" s="355">
        <v>4.1</v>
      </c>
      <c r="F107" s="356">
        <v>11</v>
      </c>
      <c r="G107" s="356">
        <v>39</v>
      </c>
      <c r="H107" s="355">
        <v>18.4</v>
      </c>
      <c r="I107" s="378" t="s">
        <v>829</v>
      </c>
      <c r="J107" s="355">
        <v>5</v>
      </c>
      <c r="K107" s="376">
        <v>0.053</v>
      </c>
      <c r="L107" s="376">
        <v>0.438</v>
      </c>
      <c r="M107" s="355">
        <v>0.365</v>
      </c>
      <c r="N107" s="376">
        <v>11.2</v>
      </c>
      <c r="O107" s="407">
        <v>230</v>
      </c>
      <c r="P107" s="358">
        <v>2.57</v>
      </c>
      <c r="Q107" s="408">
        <v>0</v>
      </c>
    </row>
    <row r="108" spans="1:17" s="25" customFormat="1" ht="24.75" customHeight="1">
      <c r="A108" s="414" t="s">
        <v>867</v>
      </c>
      <c r="B108" s="435"/>
      <c r="C108" s="441"/>
      <c r="D108" s="432"/>
      <c r="E108" s="379" t="s">
        <v>917</v>
      </c>
      <c r="F108" s="379" t="s">
        <v>917</v>
      </c>
      <c r="G108" s="379" t="s">
        <v>917</v>
      </c>
      <c r="H108" s="379" t="s">
        <v>917</v>
      </c>
      <c r="I108" s="379" t="s">
        <v>919</v>
      </c>
      <c r="J108" s="379" t="s">
        <v>917</v>
      </c>
      <c r="K108" s="379" t="s">
        <v>917</v>
      </c>
      <c r="L108" s="379" t="s">
        <v>917</v>
      </c>
      <c r="M108" s="379" t="s">
        <v>917</v>
      </c>
      <c r="N108" s="379" t="s">
        <v>917</v>
      </c>
      <c r="O108" s="361" t="s">
        <v>921</v>
      </c>
      <c r="P108" s="379" t="s">
        <v>917</v>
      </c>
      <c r="Q108" s="361" t="s">
        <v>921</v>
      </c>
    </row>
    <row r="109" spans="1:17" s="25" customFormat="1" ht="24.75" customHeight="1" thickBot="1">
      <c r="A109" s="415" t="s">
        <v>871</v>
      </c>
      <c r="B109" s="436"/>
      <c r="C109" s="442"/>
      <c r="D109" s="433"/>
      <c r="E109" s="363">
        <v>35165</v>
      </c>
      <c r="F109" s="363">
        <v>35165</v>
      </c>
      <c r="G109" s="363">
        <v>35165</v>
      </c>
      <c r="H109" s="363">
        <v>35165</v>
      </c>
      <c r="I109" s="377">
        <v>948</v>
      </c>
      <c r="J109" s="363">
        <v>35165</v>
      </c>
      <c r="K109" s="363">
        <v>35165</v>
      </c>
      <c r="L109" s="363">
        <v>35165</v>
      </c>
      <c r="M109" s="363">
        <v>35165</v>
      </c>
      <c r="N109" s="363">
        <v>35165</v>
      </c>
      <c r="O109" s="363">
        <v>948</v>
      </c>
      <c r="P109" s="363">
        <v>35165</v>
      </c>
      <c r="Q109" s="364">
        <v>948</v>
      </c>
    </row>
    <row r="110" spans="1:17" ht="24.75" customHeight="1">
      <c r="A110" s="413" t="s">
        <v>863</v>
      </c>
      <c r="B110" s="434">
        <v>30</v>
      </c>
      <c r="C110" s="440" t="s">
        <v>798</v>
      </c>
      <c r="D110" s="422" t="s">
        <v>959</v>
      </c>
      <c r="E110" s="357">
        <v>2.9</v>
      </c>
      <c r="F110" s="357">
        <v>5.5344323144104814</v>
      </c>
      <c r="G110" s="356">
        <v>16</v>
      </c>
      <c r="H110" s="357">
        <v>1.1294759825327512</v>
      </c>
      <c r="I110" s="357">
        <v>0.6073943661971831</v>
      </c>
      <c r="J110" s="357">
        <v>3.4</v>
      </c>
      <c r="K110" s="355">
        <v>0.06</v>
      </c>
      <c r="L110" s="355">
        <v>0.28</v>
      </c>
      <c r="M110" s="355">
        <v>0.32</v>
      </c>
      <c r="N110" s="357">
        <v>5.6</v>
      </c>
      <c r="O110" s="358">
        <v>1</v>
      </c>
      <c r="P110" s="358">
        <v>0.47</v>
      </c>
      <c r="Q110" s="359">
        <v>0</v>
      </c>
    </row>
    <row r="111" spans="1:17" ht="24.75" customHeight="1">
      <c r="A111" s="414" t="s">
        <v>868</v>
      </c>
      <c r="B111" s="435"/>
      <c r="C111" s="441"/>
      <c r="D111" s="423"/>
      <c r="E111" s="365" t="s">
        <v>915</v>
      </c>
      <c r="F111" s="365" t="s">
        <v>915</v>
      </c>
      <c r="G111" s="365" t="s">
        <v>915</v>
      </c>
      <c r="H111" s="365" t="s">
        <v>915</v>
      </c>
      <c r="I111" s="365" t="s">
        <v>915</v>
      </c>
      <c r="J111" s="365" t="s">
        <v>915</v>
      </c>
      <c r="K111" s="365" t="s">
        <v>915</v>
      </c>
      <c r="L111" s="365" t="s">
        <v>915</v>
      </c>
      <c r="M111" s="365" t="s">
        <v>915</v>
      </c>
      <c r="N111" s="365" t="s">
        <v>915</v>
      </c>
      <c r="O111" s="361" t="s">
        <v>919</v>
      </c>
      <c r="P111" s="361" t="s">
        <v>919</v>
      </c>
      <c r="Q111" s="362" t="s">
        <v>919</v>
      </c>
    </row>
    <row r="112" spans="1:17" ht="24.75" customHeight="1" thickBot="1">
      <c r="A112" s="415" t="s">
        <v>866</v>
      </c>
      <c r="B112" s="436"/>
      <c r="C112" s="442"/>
      <c r="D112" s="424"/>
      <c r="E112" s="363" t="s">
        <v>272</v>
      </c>
      <c r="F112" s="363" t="s">
        <v>272</v>
      </c>
      <c r="G112" s="363" t="s">
        <v>272</v>
      </c>
      <c r="H112" s="363" t="s">
        <v>272</v>
      </c>
      <c r="I112" s="363" t="s">
        <v>272</v>
      </c>
      <c r="J112" s="363" t="s">
        <v>272</v>
      </c>
      <c r="K112" s="363" t="s">
        <v>272</v>
      </c>
      <c r="L112" s="363" t="s">
        <v>272</v>
      </c>
      <c r="M112" s="363" t="s">
        <v>272</v>
      </c>
      <c r="N112" s="363" t="s">
        <v>272</v>
      </c>
      <c r="O112" s="363">
        <v>1053</v>
      </c>
      <c r="P112" s="363">
        <v>1053</v>
      </c>
      <c r="Q112" s="364">
        <v>1053</v>
      </c>
    </row>
    <row r="113" spans="1:17" ht="24.75" customHeight="1">
      <c r="A113" s="413" t="s">
        <v>874</v>
      </c>
      <c r="B113" s="434">
        <v>31</v>
      </c>
      <c r="C113" s="440" t="s">
        <v>798</v>
      </c>
      <c r="D113" s="422" t="s">
        <v>960</v>
      </c>
      <c r="E113" s="357">
        <v>2.366666650772095</v>
      </c>
      <c r="F113" s="356">
        <v>5</v>
      </c>
      <c r="G113" s="356">
        <v>0</v>
      </c>
      <c r="H113" s="357">
        <v>1.13</v>
      </c>
      <c r="I113" s="409" t="s">
        <v>828</v>
      </c>
      <c r="J113" s="355">
        <v>3.45</v>
      </c>
      <c r="K113" s="355">
        <v>0.18000000044703485</v>
      </c>
      <c r="L113" s="355">
        <v>0.2924999982118606</v>
      </c>
      <c r="M113" s="355">
        <v>0.4</v>
      </c>
      <c r="N113" s="357">
        <v>6.125</v>
      </c>
      <c r="O113" s="407">
        <v>0.7</v>
      </c>
      <c r="P113" s="407">
        <v>0.55</v>
      </c>
      <c r="Q113" s="408">
        <v>1</v>
      </c>
    </row>
    <row r="114" spans="1:17" ht="24.75" customHeight="1">
      <c r="A114" s="414" t="s">
        <v>873</v>
      </c>
      <c r="B114" s="435"/>
      <c r="C114" s="441"/>
      <c r="D114" s="423"/>
      <c r="E114" s="365" t="s">
        <v>915</v>
      </c>
      <c r="F114" s="365" t="s">
        <v>915</v>
      </c>
      <c r="G114" s="365" t="s">
        <v>915</v>
      </c>
      <c r="H114" s="365" t="s">
        <v>915</v>
      </c>
      <c r="I114" s="365" t="s">
        <v>915</v>
      </c>
      <c r="J114" s="365" t="s">
        <v>915</v>
      </c>
      <c r="K114" s="365" t="s">
        <v>915</v>
      </c>
      <c r="L114" s="365" t="s">
        <v>915</v>
      </c>
      <c r="M114" s="365" t="s">
        <v>915</v>
      </c>
      <c r="N114" s="365" t="s">
        <v>915</v>
      </c>
      <c r="O114" s="361" t="s">
        <v>921</v>
      </c>
      <c r="P114" s="361" t="s">
        <v>921</v>
      </c>
      <c r="Q114" s="361" t="s">
        <v>921</v>
      </c>
    </row>
    <row r="115" spans="1:17" ht="24.75" customHeight="1" thickBot="1">
      <c r="A115" s="415" t="s">
        <v>862</v>
      </c>
      <c r="B115" s="436"/>
      <c r="C115" s="442"/>
      <c r="D115" s="424"/>
      <c r="E115" s="363" t="s">
        <v>73</v>
      </c>
      <c r="F115" s="363" t="s">
        <v>73</v>
      </c>
      <c r="G115" s="363" t="s">
        <v>73</v>
      </c>
      <c r="H115" s="363" t="s">
        <v>73</v>
      </c>
      <c r="I115" s="363" t="s">
        <v>203</v>
      </c>
      <c r="J115" s="363" t="s">
        <v>73</v>
      </c>
      <c r="K115" s="363" t="s">
        <v>73</v>
      </c>
      <c r="L115" s="363" t="s">
        <v>73</v>
      </c>
      <c r="M115" s="363" t="s">
        <v>73</v>
      </c>
      <c r="N115" s="363" t="s">
        <v>73</v>
      </c>
      <c r="O115" s="363">
        <v>71</v>
      </c>
      <c r="P115" s="363">
        <v>71</v>
      </c>
      <c r="Q115" s="364">
        <v>71</v>
      </c>
    </row>
    <row r="116" spans="1:17" ht="24.75" customHeight="1">
      <c r="A116" s="413" t="s">
        <v>875</v>
      </c>
      <c r="B116" s="434">
        <v>32</v>
      </c>
      <c r="C116" s="440" t="s">
        <v>798</v>
      </c>
      <c r="D116" s="422" t="s">
        <v>961</v>
      </c>
      <c r="E116" s="357">
        <v>2.1</v>
      </c>
      <c r="F116" s="356">
        <v>1.7295321637426901</v>
      </c>
      <c r="G116" s="356">
        <v>10</v>
      </c>
      <c r="H116" s="357">
        <v>2.9000000953674316</v>
      </c>
      <c r="I116" s="376">
        <v>0.278</v>
      </c>
      <c r="J116" s="355">
        <v>3.33</v>
      </c>
      <c r="K116" s="355">
        <v>0.1349999986588955</v>
      </c>
      <c r="L116" s="355">
        <v>0.18500000089406968</v>
      </c>
      <c r="M116" s="355">
        <v>0.4000000059604645</v>
      </c>
      <c r="N116" s="357">
        <v>3.45</v>
      </c>
      <c r="O116" s="358">
        <v>0.7</v>
      </c>
      <c r="P116" s="358">
        <v>0.55</v>
      </c>
      <c r="Q116" s="359">
        <v>1</v>
      </c>
    </row>
    <row r="117" spans="1:17" ht="24.75" customHeight="1">
      <c r="A117" s="414" t="s">
        <v>857</v>
      </c>
      <c r="B117" s="435"/>
      <c r="C117" s="441"/>
      <c r="D117" s="423"/>
      <c r="E117" s="365" t="s">
        <v>915</v>
      </c>
      <c r="F117" s="365" t="s">
        <v>915</v>
      </c>
      <c r="G117" s="365" t="s">
        <v>915</v>
      </c>
      <c r="H117" s="365" t="s">
        <v>915</v>
      </c>
      <c r="I117" s="365" t="s">
        <v>915</v>
      </c>
      <c r="J117" s="365" t="s">
        <v>915</v>
      </c>
      <c r="K117" s="365" t="s">
        <v>915</v>
      </c>
      <c r="L117" s="365" t="s">
        <v>915</v>
      </c>
      <c r="M117" s="365" t="s">
        <v>915</v>
      </c>
      <c r="N117" s="365" t="s">
        <v>915</v>
      </c>
      <c r="O117" s="361" t="s">
        <v>919</v>
      </c>
      <c r="P117" s="361" t="s">
        <v>919</v>
      </c>
      <c r="Q117" s="362" t="s">
        <v>919</v>
      </c>
    </row>
    <row r="118" spans="1:17" ht="24.75" customHeight="1" thickBot="1">
      <c r="A118" s="415" t="s">
        <v>871</v>
      </c>
      <c r="B118" s="436"/>
      <c r="C118" s="442"/>
      <c r="D118" s="424"/>
      <c r="E118" s="363" t="s">
        <v>203</v>
      </c>
      <c r="F118" s="363" t="s">
        <v>203</v>
      </c>
      <c r="G118" s="363" t="s">
        <v>203</v>
      </c>
      <c r="H118" s="363" t="s">
        <v>203</v>
      </c>
      <c r="I118" s="363" t="s">
        <v>203</v>
      </c>
      <c r="J118" s="363" t="s">
        <v>203</v>
      </c>
      <c r="K118" s="363" t="s">
        <v>203</v>
      </c>
      <c r="L118" s="363" t="s">
        <v>203</v>
      </c>
      <c r="M118" s="363" t="s">
        <v>203</v>
      </c>
      <c r="N118" s="363" t="s">
        <v>203</v>
      </c>
      <c r="O118" s="363">
        <v>71</v>
      </c>
      <c r="P118" s="363">
        <v>71</v>
      </c>
      <c r="Q118" s="364">
        <v>71</v>
      </c>
    </row>
    <row r="119" spans="1:17" ht="24.75" customHeight="1">
      <c r="A119" s="413" t="s">
        <v>861</v>
      </c>
      <c r="B119" s="434">
        <v>33</v>
      </c>
      <c r="C119" s="440" t="s">
        <v>798</v>
      </c>
      <c r="D119" s="422" t="s">
        <v>962</v>
      </c>
      <c r="E119" s="357">
        <v>1.4</v>
      </c>
      <c r="F119" s="356">
        <v>2</v>
      </c>
      <c r="G119" s="356">
        <v>0</v>
      </c>
      <c r="H119" s="357">
        <v>0.8</v>
      </c>
      <c r="I119" s="357">
        <v>0.7</v>
      </c>
      <c r="J119" s="355">
        <v>3.6</v>
      </c>
      <c r="K119" s="355">
        <v>0.72</v>
      </c>
      <c r="L119" s="355">
        <v>0.22</v>
      </c>
      <c r="M119" s="355">
        <v>0.32</v>
      </c>
      <c r="N119" s="357">
        <v>3.8</v>
      </c>
      <c r="O119" s="358">
        <v>1</v>
      </c>
      <c r="P119" s="358">
        <v>0.6</v>
      </c>
      <c r="Q119" s="359">
        <v>2.6</v>
      </c>
    </row>
    <row r="120" spans="1:17" ht="24.75" customHeight="1">
      <c r="A120" s="414" t="s">
        <v>857</v>
      </c>
      <c r="B120" s="435"/>
      <c r="C120" s="441"/>
      <c r="D120" s="423"/>
      <c r="E120" s="365" t="s">
        <v>915</v>
      </c>
      <c r="F120" s="365" t="s">
        <v>915</v>
      </c>
      <c r="G120" s="365" t="s">
        <v>915</v>
      </c>
      <c r="H120" s="365" t="s">
        <v>915</v>
      </c>
      <c r="I120" s="365" t="s">
        <v>915</v>
      </c>
      <c r="J120" s="365" t="s">
        <v>915</v>
      </c>
      <c r="K120" s="365" t="s">
        <v>915</v>
      </c>
      <c r="L120" s="365" t="s">
        <v>915</v>
      </c>
      <c r="M120" s="365" t="s">
        <v>915</v>
      </c>
      <c r="N120" s="365" t="s">
        <v>915</v>
      </c>
      <c r="O120" s="361" t="s">
        <v>919</v>
      </c>
      <c r="P120" s="361" t="s">
        <v>919</v>
      </c>
      <c r="Q120" s="361" t="s">
        <v>919</v>
      </c>
    </row>
    <row r="121" spans="1:17" ht="24.75" customHeight="1" thickBot="1">
      <c r="A121" s="415" t="s">
        <v>862</v>
      </c>
      <c r="B121" s="436"/>
      <c r="C121" s="442"/>
      <c r="D121" s="424"/>
      <c r="E121" s="363" t="s">
        <v>895</v>
      </c>
      <c r="F121" s="363" t="s">
        <v>895</v>
      </c>
      <c r="G121" s="363" t="s">
        <v>895</v>
      </c>
      <c r="H121" s="363" t="s">
        <v>895</v>
      </c>
      <c r="I121" s="363" t="s">
        <v>895</v>
      </c>
      <c r="J121" s="363" t="s">
        <v>895</v>
      </c>
      <c r="K121" s="363" t="s">
        <v>895</v>
      </c>
      <c r="L121" s="363" t="s">
        <v>895</v>
      </c>
      <c r="M121" s="363" t="s">
        <v>895</v>
      </c>
      <c r="N121" s="363" t="s">
        <v>895</v>
      </c>
      <c r="O121" s="363">
        <v>1112</v>
      </c>
      <c r="P121" s="363">
        <v>1112</v>
      </c>
      <c r="Q121" s="363">
        <v>1112</v>
      </c>
    </row>
    <row r="122" spans="1:17" ht="24.75" customHeight="1">
      <c r="A122" s="413" t="s">
        <v>879</v>
      </c>
      <c r="B122" s="434">
        <v>34</v>
      </c>
      <c r="C122" s="440" t="s">
        <v>798</v>
      </c>
      <c r="D122" s="422" t="s">
        <v>963</v>
      </c>
      <c r="E122" s="355">
        <v>1.31</v>
      </c>
      <c r="F122" s="356">
        <v>30</v>
      </c>
      <c r="G122" s="356">
        <v>232</v>
      </c>
      <c r="H122" s="355">
        <v>1.11</v>
      </c>
      <c r="I122" s="357">
        <v>0.2</v>
      </c>
      <c r="J122" s="355">
        <v>1.48</v>
      </c>
      <c r="K122" s="376">
        <v>0.061</v>
      </c>
      <c r="L122" s="376">
        <v>0.186</v>
      </c>
      <c r="M122" s="355">
        <v>0.34</v>
      </c>
      <c r="N122" s="357">
        <v>6.639</v>
      </c>
      <c r="O122" s="358">
        <v>0.9</v>
      </c>
      <c r="P122" s="358">
        <v>0.885</v>
      </c>
      <c r="Q122" s="359">
        <v>2</v>
      </c>
    </row>
    <row r="123" spans="1:17" ht="24.75" customHeight="1">
      <c r="A123" s="414" t="s">
        <v>868</v>
      </c>
      <c r="B123" s="435"/>
      <c r="C123" s="441"/>
      <c r="D123" s="423"/>
      <c r="E123" s="379" t="s">
        <v>917</v>
      </c>
      <c r="F123" s="379" t="s">
        <v>917</v>
      </c>
      <c r="G123" s="379" t="s">
        <v>917</v>
      </c>
      <c r="H123" s="379" t="s">
        <v>917</v>
      </c>
      <c r="I123" s="379" t="s">
        <v>917</v>
      </c>
      <c r="J123" s="379" t="s">
        <v>917</v>
      </c>
      <c r="K123" s="379" t="s">
        <v>917</v>
      </c>
      <c r="L123" s="379" t="s">
        <v>917</v>
      </c>
      <c r="M123" s="379" t="s">
        <v>917</v>
      </c>
      <c r="N123" s="379" t="s">
        <v>917</v>
      </c>
      <c r="O123" s="361" t="s">
        <v>919</v>
      </c>
      <c r="P123" s="361" t="s">
        <v>919</v>
      </c>
      <c r="Q123" s="362" t="s">
        <v>919</v>
      </c>
    </row>
    <row r="124" spans="1:17" ht="24.75" customHeight="1" thickBot="1">
      <c r="A124" s="415" t="s">
        <v>663</v>
      </c>
      <c r="B124" s="436"/>
      <c r="C124" s="442"/>
      <c r="D124" s="424"/>
      <c r="E124" s="388" t="s">
        <v>591</v>
      </c>
      <c r="F124" s="388" t="s">
        <v>591</v>
      </c>
      <c r="G124" s="388" t="s">
        <v>591</v>
      </c>
      <c r="H124" s="388" t="s">
        <v>591</v>
      </c>
      <c r="I124" s="388" t="s">
        <v>591</v>
      </c>
      <c r="J124" s="388" t="s">
        <v>591</v>
      </c>
      <c r="K124" s="388" t="s">
        <v>591</v>
      </c>
      <c r="L124" s="388" t="s">
        <v>591</v>
      </c>
      <c r="M124" s="388" t="s">
        <v>591</v>
      </c>
      <c r="N124" s="388" t="s">
        <v>591</v>
      </c>
      <c r="O124" s="363">
        <v>1037</v>
      </c>
      <c r="P124" s="363">
        <v>1037</v>
      </c>
      <c r="Q124" s="364">
        <v>1037</v>
      </c>
    </row>
    <row r="125" spans="1:17" ht="24" customHeight="1">
      <c r="A125" s="413" t="s">
        <v>856</v>
      </c>
      <c r="B125" s="434">
        <v>35</v>
      </c>
      <c r="C125" s="440" t="s">
        <v>798</v>
      </c>
      <c r="D125" s="422" t="s">
        <v>964</v>
      </c>
      <c r="E125" s="355">
        <v>0.05</v>
      </c>
      <c r="F125" s="356">
        <v>0</v>
      </c>
      <c r="G125" s="356">
        <v>0</v>
      </c>
      <c r="H125" s="356">
        <v>0</v>
      </c>
      <c r="I125" s="356">
        <v>0</v>
      </c>
      <c r="J125" s="355">
        <v>0.01</v>
      </c>
      <c r="K125" s="356">
        <v>0</v>
      </c>
      <c r="L125" s="355">
        <v>0.02</v>
      </c>
      <c r="M125" s="356">
        <v>0</v>
      </c>
      <c r="N125" s="356">
        <v>0</v>
      </c>
      <c r="O125" s="358">
        <v>0</v>
      </c>
      <c r="P125" s="358">
        <v>0</v>
      </c>
      <c r="Q125" s="359">
        <v>0</v>
      </c>
    </row>
    <row r="126" spans="1:17" ht="24.75" customHeight="1">
      <c r="A126" s="414" t="s">
        <v>867</v>
      </c>
      <c r="B126" s="435"/>
      <c r="C126" s="441"/>
      <c r="D126" s="423"/>
      <c r="E126" s="360" t="s">
        <v>915</v>
      </c>
      <c r="F126" s="360" t="s">
        <v>915</v>
      </c>
      <c r="G126" s="360" t="s">
        <v>915</v>
      </c>
      <c r="H126" s="360" t="s">
        <v>915</v>
      </c>
      <c r="I126" s="360" t="s">
        <v>915</v>
      </c>
      <c r="J126" s="360" t="s">
        <v>915</v>
      </c>
      <c r="K126" s="360" t="s">
        <v>915</v>
      </c>
      <c r="L126" s="360" t="s">
        <v>915</v>
      </c>
      <c r="M126" s="360" t="s">
        <v>915</v>
      </c>
      <c r="N126" s="360" t="s">
        <v>915</v>
      </c>
      <c r="O126" s="361" t="s">
        <v>919</v>
      </c>
      <c r="P126" s="361" t="s">
        <v>919</v>
      </c>
      <c r="Q126" s="362" t="s">
        <v>919</v>
      </c>
    </row>
    <row r="127" spans="1:17" ht="24.75" customHeight="1" thickBot="1">
      <c r="A127" s="415" t="s">
        <v>876</v>
      </c>
      <c r="B127" s="436"/>
      <c r="C127" s="442"/>
      <c r="D127" s="424"/>
      <c r="E127" s="363" t="s">
        <v>268</v>
      </c>
      <c r="F127" s="363" t="s">
        <v>268</v>
      </c>
      <c r="G127" s="363" t="s">
        <v>268</v>
      </c>
      <c r="H127" s="363" t="s">
        <v>268</v>
      </c>
      <c r="I127" s="363" t="s">
        <v>268</v>
      </c>
      <c r="J127" s="363" t="s">
        <v>268</v>
      </c>
      <c r="K127" s="363" t="s">
        <v>268</v>
      </c>
      <c r="L127" s="363" t="s">
        <v>268</v>
      </c>
      <c r="M127" s="363" t="s">
        <v>268</v>
      </c>
      <c r="N127" s="363" t="s">
        <v>268</v>
      </c>
      <c r="O127" s="363">
        <v>876</v>
      </c>
      <c r="P127" s="363">
        <v>77</v>
      </c>
      <c r="Q127" s="364">
        <v>77</v>
      </c>
    </row>
    <row r="128" spans="1:17" ht="24" customHeight="1">
      <c r="A128" s="413" t="s">
        <v>861</v>
      </c>
      <c r="B128" s="434">
        <v>36</v>
      </c>
      <c r="C128" s="440" t="s">
        <v>798</v>
      </c>
      <c r="D128" s="422" t="s">
        <v>964</v>
      </c>
      <c r="E128" s="355">
        <v>0.05</v>
      </c>
      <c r="F128" s="356">
        <v>0</v>
      </c>
      <c r="G128" s="356">
        <v>0</v>
      </c>
      <c r="H128" s="356">
        <v>0</v>
      </c>
      <c r="I128" s="356">
        <v>0</v>
      </c>
      <c r="J128" s="355">
        <v>0.01</v>
      </c>
      <c r="K128" s="356">
        <v>0</v>
      </c>
      <c r="L128" s="355">
        <v>0.02</v>
      </c>
      <c r="M128" s="356">
        <v>0</v>
      </c>
      <c r="N128" s="356">
        <v>0</v>
      </c>
      <c r="O128" s="358">
        <v>0</v>
      </c>
      <c r="P128" s="358">
        <v>0</v>
      </c>
      <c r="Q128" s="359">
        <v>0</v>
      </c>
    </row>
    <row r="129" spans="1:17" ht="24.75" customHeight="1">
      <c r="A129" s="414" t="s">
        <v>868</v>
      </c>
      <c r="B129" s="435"/>
      <c r="C129" s="441"/>
      <c r="D129" s="423"/>
      <c r="E129" s="360" t="s">
        <v>915</v>
      </c>
      <c r="F129" s="360" t="s">
        <v>915</v>
      </c>
      <c r="G129" s="360" t="s">
        <v>915</v>
      </c>
      <c r="H129" s="360" t="s">
        <v>915</v>
      </c>
      <c r="I129" s="360" t="s">
        <v>915</v>
      </c>
      <c r="J129" s="360" t="s">
        <v>915</v>
      </c>
      <c r="K129" s="360" t="s">
        <v>915</v>
      </c>
      <c r="L129" s="360" t="s">
        <v>915</v>
      </c>
      <c r="M129" s="360" t="s">
        <v>915</v>
      </c>
      <c r="N129" s="360" t="s">
        <v>915</v>
      </c>
      <c r="O129" s="361" t="s">
        <v>919</v>
      </c>
      <c r="P129" s="361" t="s">
        <v>919</v>
      </c>
      <c r="Q129" s="362" t="s">
        <v>919</v>
      </c>
    </row>
    <row r="130" spans="1:17" ht="24.75" customHeight="1" thickBot="1">
      <c r="A130" s="415" t="s">
        <v>865</v>
      </c>
      <c r="B130" s="436"/>
      <c r="C130" s="442"/>
      <c r="D130" s="424"/>
      <c r="E130" s="363" t="s">
        <v>268</v>
      </c>
      <c r="F130" s="363" t="s">
        <v>268</v>
      </c>
      <c r="G130" s="363" t="s">
        <v>268</v>
      </c>
      <c r="H130" s="363" t="s">
        <v>268</v>
      </c>
      <c r="I130" s="363" t="s">
        <v>268</v>
      </c>
      <c r="J130" s="363" t="s">
        <v>268</v>
      </c>
      <c r="K130" s="363" t="s">
        <v>268</v>
      </c>
      <c r="L130" s="363" t="s">
        <v>268</v>
      </c>
      <c r="M130" s="363" t="s">
        <v>268</v>
      </c>
      <c r="N130" s="363" t="s">
        <v>268</v>
      </c>
      <c r="O130" s="363">
        <v>876</v>
      </c>
      <c r="P130" s="363">
        <v>77</v>
      </c>
      <c r="Q130" s="364">
        <v>77</v>
      </c>
    </row>
    <row r="131" spans="1:17" s="36" customFormat="1" ht="24.75" customHeight="1">
      <c r="A131" s="413" t="s">
        <v>875</v>
      </c>
      <c r="B131" s="434">
        <v>37</v>
      </c>
      <c r="C131" s="440" t="s">
        <v>798</v>
      </c>
      <c r="D131" s="428" t="s">
        <v>965</v>
      </c>
      <c r="E131" s="355">
        <v>4.1</v>
      </c>
      <c r="F131" s="355">
        <v>22</v>
      </c>
      <c r="G131" s="355">
        <v>0.5</v>
      </c>
      <c r="H131" s="355">
        <v>0</v>
      </c>
      <c r="I131" s="355">
        <v>0</v>
      </c>
      <c r="J131" s="355">
        <v>0.79</v>
      </c>
      <c r="K131" s="355">
        <v>0.07</v>
      </c>
      <c r="L131" s="355">
        <v>0.2</v>
      </c>
      <c r="M131" s="355">
        <v>0.001</v>
      </c>
      <c r="N131" s="355">
        <v>15</v>
      </c>
      <c r="O131" s="358">
        <v>0.5</v>
      </c>
      <c r="P131" s="358">
        <v>0.23</v>
      </c>
      <c r="Q131" s="359">
        <v>0.14</v>
      </c>
    </row>
    <row r="132" spans="1:17" s="36" customFormat="1" ht="24.75" customHeight="1">
      <c r="A132" s="414" t="s">
        <v>864</v>
      </c>
      <c r="B132" s="435"/>
      <c r="C132" s="441"/>
      <c r="D132" s="429"/>
      <c r="E132" s="360" t="s">
        <v>919</v>
      </c>
      <c r="F132" s="360" t="s">
        <v>919</v>
      </c>
      <c r="G132" s="360" t="s">
        <v>919</v>
      </c>
      <c r="H132" s="360" t="s">
        <v>919</v>
      </c>
      <c r="I132" s="360" t="s">
        <v>919</v>
      </c>
      <c r="J132" s="360" t="s">
        <v>919</v>
      </c>
      <c r="K132" s="360" t="s">
        <v>919</v>
      </c>
      <c r="L132" s="360" t="s">
        <v>919</v>
      </c>
      <c r="M132" s="360" t="s">
        <v>919</v>
      </c>
      <c r="N132" s="360" t="s">
        <v>919</v>
      </c>
      <c r="O132" s="360" t="s">
        <v>919</v>
      </c>
      <c r="P132" s="360" t="s">
        <v>919</v>
      </c>
      <c r="Q132" s="362" t="s">
        <v>912</v>
      </c>
    </row>
    <row r="133" spans="1:17" s="36" customFormat="1" ht="24.75" customHeight="1" thickBot="1">
      <c r="A133" s="415" t="s">
        <v>860</v>
      </c>
      <c r="B133" s="436"/>
      <c r="C133" s="442"/>
      <c r="D133" s="430"/>
      <c r="E133" s="377">
        <v>1075</v>
      </c>
      <c r="F133" s="377">
        <v>1075</v>
      </c>
      <c r="G133" s="377">
        <v>1075</v>
      </c>
      <c r="H133" s="377">
        <v>1075</v>
      </c>
      <c r="I133" s="377">
        <v>1075</v>
      </c>
      <c r="J133" s="377">
        <v>1075</v>
      </c>
      <c r="K133" s="377">
        <v>1075</v>
      </c>
      <c r="L133" s="377">
        <v>1075</v>
      </c>
      <c r="M133" s="377">
        <v>1075</v>
      </c>
      <c r="N133" s="377">
        <v>1075</v>
      </c>
      <c r="O133" s="377">
        <v>1075</v>
      </c>
      <c r="P133" s="377">
        <v>1075</v>
      </c>
      <c r="Q133" s="377" t="s">
        <v>980</v>
      </c>
    </row>
    <row r="134" spans="1:17" ht="24.75" customHeight="1">
      <c r="A134" s="413" t="s">
        <v>874</v>
      </c>
      <c r="B134" s="434">
        <v>38</v>
      </c>
      <c r="C134" s="440" t="s">
        <v>798</v>
      </c>
      <c r="D134" s="422" t="s">
        <v>966</v>
      </c>
      <c r="E134" s="357">
        <v>4.4</v>
      </c>
      <c r="F134" s="356">
        <v>1.5</v>
      </c>
      <c r="G134" s="356">
        <v>0</v>
      </c>
      <c r="H134" s="356">
        <v>0</v>
      </c>
      <c r="I134" s="356">
        <v>0</v>
      </c>
      <c r="J134" s="355">
        <v>0.73</v>
      </c>
      <c r="K134" s="355">
        <v>0.02</v>
      </c>
      <c r="L134" s="355">
        <v>0.08</v>
      </c>
      <c r="M134" s="355">
        <v>0.03</v>
      </c>
      <c r="N134" s="357">
        <v>28.2</v>
      </c>
      <c r="O134" s="358">
        <v>0.5</v>
      </c>
      <c r="P134" s="358">
        <v>0.4</v>
      </c>
      <c r="Q134" s="359">
        <v>0.14</v>
      </c>
    </row>
    <row r="135" spans="1:17" ht="24.75" customHeight="1">
      <c r="A135" s="414" t="s">
        <v>867</v>
      </c>
      <c r="B135" s="435"/>
      <c r="C135" s="441"/>
      <c r="D135" s="423"/>
      <c r="E135" s="360" t="s">
        <v>915</v>
      </c>
      <c r="F135" s="360" t="s">
        <v>915</v>
      </c>
      <c r="G135" s="360" t="s">
        <v>915</v>
      </c>
      <c r="H135" s="360" t="s">
        <v>915</v>
      </c>
      <c r="I135" s="360" t="s">
        <v>915</v>
      </c>
      <c r="J135" s="360" t="s">
        <v>915</v>
      </c>
      <c r="K135" s="360" t="s">
        <v>915</v>
      </c>
      <c r="L135" s="360" t="s">
        <v>915</v>
      </c>
      <c r="M135" s="360" t="s">
        <v>915</v>
      </c>
      <c r="N135" s="360" t="s">
        <v>915</v>
      </c>
      <c r="O135" s="361" t="s">
        <v>919</v>
      </c>
      <c r="P135" s="361" t="s">
        <v>919</v>
      </c>
      <c r="Q135" s="362" t="s">
        <v>912</v>
      </c>
    </row>
    <row r="136" spans="1:17" ht="24.75" customHeight="1" thickBot="1">
      <c r="A136" s="415" t="s">
        <v>858</v>
      </c>
      <c r="B136" s="436"/>
      <c r="C136" s="442"/>
      <c r="D136" s="424"/>
      <c r="E136" s="363" t="s">
        <v>183</v>
      </c>
      <c r="F136" s="363" t="s">
        <v>183</v>
      </c>
      <c r="G136" s="363" t="s">
        <v>183</v>
      </c>
      <c r="H136" s="363" t="s">
        <v>183</v>
      </c>
      <c r="I136" s="363" t="s">
        <v>183</v>
      </c>
      <c r="J136" s="363" t="s">
        <v>183</v>
      </c>
      <c r="K136" s="363" t="s">
        <v>183</v>
      </c>
      <c r="L136" s="363" t="s">
        <v>183</v>
      </c>
      <c r="M136" s="363" t="s">
        <v>183</v>
      </c>
      <c r="N136" s="363" t="s">
        <v>183</v>
      </c>
      <c r="O136" s="363">
        <v>720</v>
      </c>
      <c r="P136" s="363">
        <v>720</v>
      </c>
      <c r="Q136" s="377" t="s">
        <v>980</v>
      </c>
    </row>
    <row r="137" spans="1:17" ht="24.75" customHeight="1">
      <c r="A137" s="413" t="s">
        <v>861</v>
      </c>
      <c r="B137" s="434">
        <v>39</v>
      </c>
      <c r="C137" s="440" t="s">
        <v>798</v>
      </c>
      <c r="D137" s="422" t="s">
        <v>967</v>
      </c>
      <c r="E137" s="355">
        <v>0</v>
      </c>
      <c r="F137" s="356">
        <v>0</v>
      </c>
      <c r="G137" s="356">
        <v>0</v>
      </c>
      <c r="H137" s="356">
        <v>0</v>
      </c>
      <c r="I137" s="356">
        <v>0</v>
      </c>
      <c r="J137" s="355">
        <v>0.01</v>
      </c>
      <c r="K137" s="355">
        <v>0</v>
      </c>
      <c r="L137" s="355">
        <v>0</v>
      </c>
      <c r="M137" s="355">
        <v>0</v>
      </c>
      <c r="N137" s="357">
        <v>0</v>
      </c>
      <c r="O137" s="358">
        <v>0.22</v>
      </c>
      <c r="P137" s="358">
        <v>0</v>
      </c>
      <c r="Q137" s="359">
        <v>0.14</v>
      </c>
    </row>
    <row r="138" spans="1:17" ht="24.75" customHeight="1">
      <c r="A138" s="414" t="s">
        <v>857</v>
      </c>
      <c r="B138" s="435"/>
      <c r="C138" s="441"/>
      <c r="D138" s="423"/>
      <c r="E138" s="379" t="s">
        <v>917</v>
      </c>
      <c r="F138" s="379" t="s">
        <v>917</v>
      </c>
      <c r="G138" s="379" t="s">
        <v>917</v>
      </c>
      <c r="H138" s="379" t="s">
        <v>917</v>
      </c>
      <c r="I138" s="379" t="s">
        <v>917</v>
      </c>
      <c r="J138" s="379" t="s">
        <v>917</v>
      </c>
      <c r="K138" s="379" t="s">
        <v>917</v>
      </c>
      <c r="L138" s="379" t="s">
        <v>917</v>
      </c>
      <c r="M138" s="379" t="s">
        <v>917</v>
      </c>
      <c r="N138" s="379" t="s">
        <v>917</v>
      </c>
      <c r="O138" s="361" t="s">
        <v>919</v>
      </c>
      <c r="P138" s="361" t="s">
        <v>919</v>
      </c>
      <c r="Q138" s="362" t="s">
        <v>912</v>
      </c>
    </row>
    <row r="139" spans="1:17" ht="24.75" customHeight="1" thickBot="1">
      <c r="A139" s="415" t="s">
        <v>862</v>
      </c>
      <c r="B139" s="436"/>
      <c r="C139" s="442"/>
      <c r="D139" s="424"/>
      <c r="E139" s="363">
        <v>14261</v>
      </c>
      <c r="F139" s="363">
        <v>14261</v>
      </c>
      <c r="G139" s="363">
        <v>14261</v>
      </c>
      <c r="H139" s="363">
        <v>14261</v>
      </c>
      <c r="I139" s="363">
        <v>14261</v>
      </c>
      <c r="J139" s="363">
        <v>14261</v>
      </c>
      <c r="K139" s="363">
        <v>14261</v>
      </c>
      <c r="L139" s="363">
        <v>14261</v>
      </c>
      <c r="M139" s="363">
        <v>14261</v>
      </c>
      <c r="N139" s="363">
        <v>14261</v>
      </c>
      <c r="O139" s="363">
        <v>115</v>
      </c>
      <c r="P139" s="363">
        <v>115</v>
      </c>
      <c r="Q139" s="377" t="s">
        <v>980</v>
      </c>
    </row>
    <row r="140" spans="1:17" ht="24.75" customHeight="1">
      <c r="A140" s="413" t="s">
        <v>880</v>
      </c>
      <c r="B140" s="434">
        <v>40</v>
      </c>
      <c r="C140" s="440" t="s">
        <v>798</v>
      </c>
      <c r="D140" s="428" t="s">
        <v>968</v>
      </c>
      <c r="E140" s="355">
        <v>0.08</v>
      </c>
      <c r="F140" s="355">
        <v>1</v>
      </c>
      <c r="G140" s="355">
        <v>0</v>
      </c>
      <c r="H140" s="355">
        <v>0</v>
      </c>
      <c r="I140" s="355">
        <v>0</v>
      </c>
      <c r="J140" s="355">
        <v>0.04</v>
      </c>
      <c r="K140" s="355">
        <v>0</v>
      </c>
      <c r="L140" s="355">
        <v>0</v>
      </c>
      <c r="M140" s="355">
        <v>0</v>
      </c>
      <c r="N140" s="355">
        <v>0.04</v>
      </c>
      <c r="O140" s="358">
        <v>2</v>
      </c>
      <c r="P140" s="358">
        <v>0</v>
      </c>
      <c r="Q140" s="359">
        <v>0.14</v>
      </c>
    </row>
    <row r="141" spans="1:17" ht="24.75" customHeight="1">
      <c r="A141" s="414" t="s">
        <v>873</v>
      </c>
      <c r="B141" s="435"/>
      <c r="C141" s="441"/>
      <c r="D141" s="429"/>
      <c r="E141" s="379" t="s">
        <v>917</v>
      </c>
      <c r="F141" s="379" t="s">
        <v>917</v>
      </c>
      <c r="G141" s="379" t="s">
        <v>917</v>
      </c>
      <c r="H141" s="379" t="s">
        <v>917</v>
      </c>
      <c r="I141" s="379" t="s">
        <v>917</v>
      </c>
      <c r="J141" s="379" t="s">
        <v>917</v>
      </c>
      <c r="K141" s="379" t="s">
        <v>917</v>
      </c>
      <c r="L141" s="379" t="s">
        <v>917</v>
      </c>
      <c r="M141" s="379" t="s">
        <v>917</v>
      </c>
      <c r="N141" s="379" t="s">
        <v>917</v>
      </c>
      <c r="O141" s="362" t="s">
        <v>914</v>
      </c>
      <c r="P141" s="361" t="s">
        <v>917</v>
      </c>
      <c r="Q141" s="362" t="s">
        <v>912</v>
      </c>
    </row>
    <row r="142" spans="1:17" ht="24.75" customHeight="1" thickBot="1">
      <c r="A142" s="415" t="s">
        <v>860</v>
      </c>
      <c r="B142" s="436"/>
      <c r="C142" s="442"/>
      <c r="D142" s="430"/>
      <c r="E142" s="380">
        <v>14649</v>
      </c>
      <c r="F142" s="380">
        <v>14649</v>
      </c>
      <c r="G142" s="380">
        <v>14649</v>
      </c>
      <c r="H142" s="380">
        <v>14649</v>
      </c>
      <c r="I142" s="380">
        <v>14649</v>
      </c>
      <c r="J142" s="380">
        <v>14649</v>
      </c>
      <c r="K142" s="380">
        <v>14649</v>
      </c>
      <c r="L142" s="380">
        <v>14649</v>
      </c>
      <c r="M142" s="380">
        <v>14649</v>
      </c>
      <c r="N142" s="380">
        <v>14649</v>
      </c>
      <c r="O142" s="377" t="s">
        <v>980</v>
      </c>
      <c r="P142" s="363">
        <v>14649</v>
      </c>
      <c r="Q142" s="377" t="s">
        <v>980</v>
      </c>
    </row>
    <row r="143" spans="1:17" ht="24.75" customHeight="1">
      <c r="A143" s="413" t="s">
        <v>874</v>
      </c>
      <c r="B143" s="434">
        <v>41</v>
      </c>
      <c r="C143" s="440" t="s">
        <v>798</v>
      </c>
      <c r="D143" s="422" t="s">
        <v>969</v>
      </c>
      <c r="E143" s="355">
        <v>0</v>
      </c>
      <c r="F143" s="356">
        <v>0</v>
      </c>
      <c r="G143" s="356">
        <v>0</v>
      </c>
      <c r="H143" s="356">
        <v>0</v>
      </c>
      <c r="I143" s="356">
        <v>0</v>
      </c>
      <c r="J143" s="376">
        <v>0.013</v>
      </c>
      <c r="K143" s="355">
        <v>0</v>
      </c>
      <c r="L143" s="355">
        <v>0</v>
      </c>
      <c r="M143" s="355">
        <v>0</v>
      </c>
      <c r="N143" s="357">
        <v>0</v>
      </c>
      <c r="O143" s="407">
        <v>0.9</v>
      </c>
      <c r="P143" s="358">
        <v>0</v>
      </c>
      <c r="Q143" s="359">
        <v>0</v>
      </c>
    </row>
    <row r="144" spans="1:17" ht="24.75" customHeight="1">
      <c r="A144" s="414" t="s">
        <v>873</v>
      </c>
      <c r="B144" s="435"/>
      <c r="C144" s="441"/>
      <c r="D144" s="423"/>
      <c r="E144" s="379" t="s">
        <v>917</v>
      </c>
      <c r="F144" s="379" t="s">
        <v>917</v>
      </c>
      <c r="G144" s="379" t="s">
        <v>917</v>
      </c>
      <c r="H144" s="379" t="s">
        <v>917</v>
      </c>
      <c r="I144" s="379" t="s">
        <v>917</v>
      </c>
      <c r="J144" s="379" t="s">
        <v>917</v>
      </c>
      <c r="K144" s="379" t="s">
        <v>917</v>
      </c>
      <c r="L144" s="379" t="s">
        <v>917</v>
      </c>
      <c r="M144" s="379" t="s">
        <v>917</v>
      </c>
      <c r="N144" s="379" t="s">
        <v>917</v>
      </c>
      <c r="O144" s="361" t="s">
        <v>907</v>
      </c>
      <c r="P144" s="361" t="s">
        <v>908</v>
      </c>
      <c r="Q144" s="362" t="s">
        <v>908</v>
      </c>
    </row>
    <row r="145" spans="1:17" ht="24.75" customHeight="1" thickBot="1">
      <c r="A145" s="415" t="s">
        <v>865</v>
      </c>
      <c r="B145" s="436"/>
      <c r="C145" s="442"/>
      <c r="D145" s="424"/>
      <c r="E145" s="363">
        <v>45130960</v>
      </c>
      <c r="F145" s="363">
        <v>45130960</v>
      </c>
      <c r="G145" s="363">
        <v>45130960</v>
      </c>
      <c r="H145" s="363">
        <v>45130960</v>
      </c>
      <c r="I145" s="363">
        <v>45130960</v>
      </c>
      <c r="J145" s="363">
        <v>45130960</v>
      </c>
      <c r="K145" s="363">
        <v>45130960</v>
      </c>
      <c r="L145" s="363">
        <v>45130960</v>
      </c>
      <c r="M145" s="363">
        <v>45130960</v>
      </c>
      <c r="N145" s="363">
        <v>45130960</v>
      </c>
      <c r="O145" s="377" t="s">
        <v>980</v>
      </c>
      <c r="P145" s="363">
        <v>878</v>
      </c>
      <c r="Q145" s="364">
        <v>878</v>
      </c>
    </row>
    <row r="146" spans="1:17" s="36" customFormat="1" ht="24.75" customHeight="1">
      <c r="A146" s="413" t="s">
        <v>863</v>
      </c>
      <c r="B146" s="434">
        <v>42</v>
      </c>
      <c r="C146" s="440" t="s">
        <v>798</v>
      </c>
      <c r="D146" s="428" t="s">
        <v>970</v>
      </c>
      <c r="E146" s="355">
        <v>1.067</v>
      </c>
      <c r="F146" s="410" t="s">
        <v>847</v>
      </c>
      <c r="G146" s="355">
        <v>1.159</v>
      </c>
      <c r="H146" s="355">
        <v>0</v>
      </c>
      <c r="I146" s="355">
        <v>0</v>
      </c>
      <c r="J146" s="355">
        <v>0.7</v>
      </c>
      <c r="K146" s="355">
        <v>0.07</v>
      </c>
      <c r="L146" s="355">
        <v>0.01</v>
      </c>
      <c r="M146" s="376">
        <v>0.003</v>
      </c>
      <c r="N146" s="355">
        <v>0.41</v>
      </c>
      <c r="O146" s="407">
        <v>1.3</v>
      </c>
      <c r="P146" s="359">
        <v>0.12</v>
      </c>
      <c r="Q146" s="359">
        <v>1</v>
      </c>
    </row>
    <row r="147" spans="1:17" s="36" customFormat="1" ht="24.75" customHeight="1">
      <c r="A147" s="414" t="s">
        <v>864</v>
      </c>
      <c r="B147" s="435"/>
      <c r="C147" s="441"/>
      <c r="D147" s="429"/>
      <c r="E147" s="361" t="s">
        <v>721</v>
      </c>
      <c r="F147" s="361" t="s">
        <v>919</v>
      </c>
      <c r="G147" s="361" t="s">
        <v>721</v>
      </c>
      <c r="H147" s="361" t="s">
        <v>721</v>
      </c>
      <c r="I147" s="361" t="s">
        <v>721</v>
      </c>
      <c r="J147" s="361" t="s">
        <v>721</v>
      </c>
      <c r="K147" s="361" t="s">
        <v>721</v>
      </c>
      <c r="L147" s="361" t="s">
        <v>721</v>
      </c>
      <c r="M147" s="361" t="s">
        <v>721</v>
      </c>
      <c r="N147" s="361" t="s">
        <v>721</v>
      </c>
      <c r="O147" s="361" t="s">
        <v>921</v>
      </c>
      <c r="P147" s="362" t="s">
        <v>913</v>
      </c>
      <c r="Q147" s="362" t="s">
        <v>913</v>
      </c>
    </row>
    <row r="148" spans="1:17" s="36" customFormat="1" ht="24.75" customHeight="1" thickBot="1">
      <c r="A148" s="415" t="s">
        <v>870</v>
      </c>
      <c r="B148" s="436"/>
      <c r="C148" s="442"/>
      <c r="D148" s="430"/>
      <c r="E148" s="377" t="s">
        <v>980</v>
      </c>
      <c r="F148" s="377">
        <v>191</v>
      </c>
      <c r="G148" s="377" t="s">
        <v>980</v>
      </c>
      <c r="H148" s="377" t="s">
        <v>980</v>
      </c>
      <c r="I148" s="377" t="s">
        <v>980</v>
      </c>
      <c r="J148" s="377" t="s">
        <v>980</v>
      </c>
      <c r="K148" s="377" t="s">
        <v>980</v>
      </c>
      <c r="L148" s="377" t="s">
        <v>980</v>
      </c>
      <c r="M148" s="377" t="s">
        <v>980</v>
      </c>
      <c r="N148" s="377" t="s">
        <v>980</v>
      </c>
      <c r="O148" s="363">
        <v>191</v>
      </c>
      <c r="P148" s="363">
        <v>879</v>
      </c>
      <c r="Q148" s="364">
        <v>879</v>
      </c>
    </row>
    <row r="149" spans="1:17" ht="24.75" customHeight="1">
      <c r="A149" s="413" t="s">
        <v>872</v>
      </c>
      <c r="B149" s="434">
        <v>43</v>
      </c>
      <c r="C149" s="440" t="s">
        <v>798</v>
      </c>
      <c r="D149" s="422" t="s">
        <v>971</v>
      </c>
      <c r="E149" s="357">
        <v>0.1</v>
      </c>
      <c r="F149" s="356">
        <v>5</v>
      </c>
      <c r="G149" s="356">
        <v>0</v>
      </c>
      <c r="H149" s="371">
        <v>0.02</v>
      </c>
      <c r="I149" s="356">
        <v>0</v>
      </c>
      <c r="J149" s="355">
        <v>0.01</v>
      </c>
      <c r="K149" s="355">
        <v>0.005</v>
      </c>
      <c r="L149" s="355">
        <v>0.03</v>
      </c>
      <c r="M149" s="355">
        <v>0.07</v>
      </c>
      <c r="N149" s="357">
        <v>0.68</v>
      </c>
      <c r="O149" s="358">
        <v>4.1</v>
      </c>
      <c r="P149" s="358">
        <v>0.065</v>
      </c>
      <c r="Q149" s="359">
        <v>0.5</v>
      </c>
    </row>
    <row r="150" spans="1:17" ht="24" customHeight="1">
      <c r="A150" s="414" t="s">
        <v>868</v>
      </c>
      <c r="B150" s="435"/>
      <c r="C150" s="441"/>
      <c r="D150" s="423"/>
      <c r="E150" s="360" t="s">
        <v>915</v>
      </c>
      <c r="F150" s="360" t="s">
        <v>915</v>
      </c>
      <c r="G150" s="360" t="s">
        <v>915</v>
      </c>
      <c r="H150" s="360" t="s">
        <v>915</v>
      </c>
      <c r="I150" s="360" t="s">
        <v>915</v>
      </c>
      <c r="J150" s="360" t="s">
        <v>915</v>
      </c>
      <c r="K150" s="360" t="s">
        <v>917</v>
      </c>
      <c r="L150" s="360" t="s">
        <v>915</v>
      </c>
      <c r="M150" s="360" t="s">
        <v>915</v>
      </c>
      <c r="N150" s="360" t="s">
        <v>915</v>
      </c>
      <c r="O150" s="361" t="s">
        <v>919</v>
      </c>
      <c r="P150" s="361" t="s">
        <v>919</v>
      </c>
      <c r="Q150" s="362" t="s">
        <v>919</v>
      </c>
    </row>
    <row r="151" spans="1:17" ht="24" customHeight="1" thickBot="1">
      <c r="A151" s="415" t="s">
        <v>860</v>
      </c>
      <c r="B151" s="436"/>
      <c r="C151" s="442"/>
      <c r="D151" s="424"/>
      <c r="E151" s="363" t="s">
        <v>244</v>
      </c>
      <c r="F151" s="363" t="s">
        <v>244</v>
      </c>
      <c r="G151" s="363" t="s">
        <v>244</v>
      </c>
      <c r="H151" s="363" t="s">
        <v>244</v>
      </c>
      <c r="I151" s="363" t="s">
        <v>244</v>
      </c>
      <c r="J151" s="363" t="s">
        <v>244</v>
      </c>
      <c r="K151" s="363">
        <v>14006</v>
      </c>
      <c r="L151" s="363" t="s">
        <v>244</v>
      </c>
      <c r="M151" s="363" t="s">
        <v>244</v>
      </c>
      <c r="N151" s="363" t="s">
        <v>244</v>
      </c>
      <c r="O151" s="363">
        <v>198</v>
      </c>
      <c r="P151" s="363">
        <v>198</v>
      </c>
      <c r="Q151" s="364">
        <v>224</v>
      </c>
    </row>
    <row r="152" spans="1:17" s="36" customFormat="1" ht="24.75" customHeight="1">
      <c r="A152" s="413" t="s">
        <v>874</v>
      </c>
      <c r="B152" s="434">
        <v>44</v>
      </c>
      <c r="C152" s="440" t="s">
        <v>798</v>
      </c>
      <c r="D152" s="428" t="s">
        <v>972</v>
      </c>
      <c r="E152" s="355">
        <v>2.2</v>
      </c>
      <c r="F152" s="355">
        <v>83.75</v>
      </c>
      <c r="G152" s="355">
        <v>22.29</v>
      </c>
      <c r="H152" s="355">
        <v>0.11</v>
      </c>
      <c r="I152" s="355">
        <v>0.31</v>
      </c>
      <c r="J152" s="355">
        <v>1.82</v>
      </c>
      <c r="K152" s="355">
        <v>0.29</v>
      </c>
      <c r="L152" s="355">
        <v>0.17</v>
      </c>
      <c r="M152" s="376">
        <v>0.22</v>
      </c>
      <c r="N152" s="355">
        <v>1.54</v>
      </c>
      <c r="O152" s="358">
        <v>6.69</v>
      </c>
      <c r="P152" s="358">
        <v>0.87</v>
      </c>
      <c r="Q152" s="359">
        <v>7.12</v>
      </c>
    </row>
    <row r="153" spans="1:17" s="36" customFormat="1" ht="24.75" customHeight="1">
      <c r="A153" s="414" t="s">
        <v>857</v>
      </c>
      <c r="B153" s="435"/>
      <c r="C153" s="441"/>
      <c r="D153" s="429"/>
      <c r="E153" s="379" t="s">
        <v>723</v>
      </c>
      <c r="F153" s="379" t="s">
        <v>723</v>
      </c>
      <c r="G153" s="379" t="s">
        <v>723</v>
      </c>
      <c r="H153" s="379" t="s">
        <v>723</v>
      </c>
      <c r="I153" s="379" t="s">
        <v>723</v>
      </c>
      <c r="J153" s="379" t="s">
        <v>723</v>
      </c>
      <c r="K153" s="379" t="s">
        <v>723</v>
      </c>
      <c r="L153" s="379" t="s">
        <v>723</v>
      </c>
      <c r="M153" s="379" t="s">
        <v>723</v>
      </c>
      <c r="N153" s="379" t="s">
        <v>723</v>
      </c>
      <c r="O153" s="379" t="s">
        <v>723</v>
      </c>
      <c r="P153" s="379" t="s">
        <v>723</v>
      </c>
      <c r="Q153" s="379" t="s">
        <v>723</v>
      </c>
    </row>
    <row r="154" spans="1:17" s="36" customFormat="1" ht="24.75" customHeight="1" thickBot="1">
      <c r="A154" s="415" t="s">
        <v>860</v>
      </c>
      <c r="B154" s="436"/>
      <c r="C154" s="442"/>
      <c r="D154" s="430"/>
      <c r="E154" s="377" t="s">
        <v>980</v>
      </c>
      <c r="F154" s="377" t="s">
        <v>980</v>
      </c>
      <c r="G154" s="377" t="s">
        <v>980</v>
      </c>
      <c r="H154" s="377" t="s">
        <v>980</v>
      </c>
      <c r="I154" s="377" t="s">
        <v>980</v>
      </c>
      <c r="J154" s="377" t="s">
        <v>980</v>
      </c>
      <c r="K154" s="377" t="s">
        <v>980</v>
      </c>
      <c r="L154" s="377" t="s">
        <v>980</v>
      </c>
      <c r="M154" s="377" t="s">
        <v>980</v>
      </c>
      <c r="N154" s="377" t="s">
        <v>980</v>
      </c>
      <c r="O154" s="377" t="s">
        <v>980</v>
      </c>
      <c r="P154" s="377" t="s">
        <v>980</v>
      </c>
      <c r="Q154" s="377" t="s">
        <v>980</v>
      </c>
    </row>
    <row r="155" spans="1:17" s="36" customFormat="1" ht="24.75" customHeight="1">
      <c r="A155" s="413" t="s">
        <v>856</v>
      </c>
      <c r="B155" s="434">
        <v>44</v>
      </c>
      <c r="C155" s="440" t="s">
        <v>796</v>
      </c>
      <c r="D155" s="428" t="s">
        <v>972</v>
      </c>
      <c r="E155" s="355">
        <v>7.45</v>
      </c>
      <c r="F155" s="355">
        <v>455.53</v>
      </c>
      <c r="G155" s="355">
        <v>22.29</v>
      </c>
      <c r="H155" s="355">
        <v>0.11</v>
      </c>
      <c r="I155" s="355">
        <v>0.31</v>
      </c>
      <c r="J155" s="355">
        <v>1.82</v>
      </c>
      <c r="K155" s="355">
        <v>0.29</v>
      </c>
      <c r="L155" s="355">
        <v>0.17</v>
      </c>
      <c r="M155" s="376">
        <v>0.22</v>
      </c>
      <c r="N155" s="355">
        <v>1.54</v>
      </c>
      <c r="O155" s="358">
        <v>156.01</v>
      </c>
      <c r="P155" s="358">
        <v>0.87</v>
      </c>
      <c r="Q155" s="359">
        <v>7.12</v>
      </c>
    </row>
    <row r="156" spans="1:17" s="36" customFormat="1" ht="24.75" customHeight="1">
      <c r="A156" s="414" t="s">
        <v>873</v>
      </c>
      <c r="B156" s="435"/>
      <c r="C156" s="441"/>
      <c r="D156" s="429"/>
      <c r="E156" s="379" t="s">
        <v>721</v>
      </c>
      <c r="F156" s="379" t="s">
        <v>721</v>
      </c>
      <c r="G156" s="379" t="s">
        <v>721</v>
      </c>
      <c r="H156" s="379" t="s">
        <v>721</v>
      </c>
      <c r="I156" s="379" t="s">
        <v>721</v>
      </c>
      <c r="J156" s="379" t="s">
        <v>721</v>
      </c>
      <c r="K156" s="379" t="s">
        <v>721</v>
      </c>
      <c r="L156" s="379" t="s">
        <v>721</v>
      </c>
      <c r="M156" s="379" t="s">
        <v>721</v>
      </c>
      <c r="N156" s="379" t="s">
        <v>721</v>
      </c>
      <c r="O156" s="379" t="s">
        <v>721</v>
      </c>
      <c r="P156" s="379" t="s">
        <v>721</v>
      </c>
      <c r="Q156" s="379" t="s">
        <v>721</v>
      </c>
    </row>
    <row r="157" spans="1:17" s="36" customFormat="1" ht="24.75" customHeight="1" thickBot="1">
      <c r="A157" s="415" t="s">
        <v>866</v>
      </c>
      <c r="B157" s="436"/>
      <c r="C157" s="442"/>
      <c r="D157" s="430"/>
      <c r="E157" s="377" t="s">
        <v>980</v>
      </c>
      <c r="F157" s="377" t="s">
        <v>980</v>
      </c>
      <c r="G157" s="377" t="s">
        <v>980</v>
      </c>
      <c r="H157" s="377" t="s">
        <v>980</v>
      </c>
      <c r="I157" s="377" t="s">
        <v>980</v>
      </c>
      <c r="J157" s="377" t="s">
        <v>980</v>
      </c>
      <c r="K157" s="377" t="s">
        <v>980</v>
      </c>
      <c r="L157" s="377" t="s">
        <v>980</v>
      </c>
      <c r="M157" s="377" t="s">
        <v>980</v>
      </c>
      <c r="N157" s="377" t="s">
        <v>980</v>
      </c>
      <c r="O157" s="377" t="s">
        <v>980</v>
      </c>
      <c r="P157" s="377" t="s">
        <v>980</v>
      </c>
      <c r="Q157" s="377" t="s">
        <v>980</v>
      </c>
    </row>
    <row r="158" spans="1:17" s="36" customFormat="1" ht="24.75" customHeight="1">
      <c r="A158" s="413" t="s">
        <v>661</v>
      </c>
      <c r="B158" s="434">
        <v>45</v>
      </c>
      <c r="C158" s="440" t="s">
        <v>798</v>
      </c>
      <c r="D158" s="428" t="s">
        <v>973</v>
      </c>
      <c r="E158" s="355">
        <v>1.63</v>
      </c>
      <c r="F158" s="357">
        <v>57.61</v>
      </c>
      <c r="G158" s="357">
        <v>227.86</v>
      </c>
      <c r="H158" s="355">
        <v>0.23</v>
      </c>
      <c r="I158" s="355">
        <v>0.38</v>
      </c>
      <c r="J158" s="355">
        <v>1.36</v>
      </c>
      <c r="K158" s="376">
        <v>0.21</v>
      </c>
      <c r="L158" s="376">
        <v>0.17</v>
      </c>
      <c r="M158" s="376">
        <v>0.16</v>
      </c>
      <c r="N158" s="376">
        <v>1.15</v>
      </c>
      <c r="O158" s="358">
        <v>5.8</v>
      </c>
      <c r="P158" s="358">
        <v>0.57</v>
      </c>
      <c r="Q158" s="359">
        <v>3.62</v>
      </c>
    </row>
    <row r="159" spans="1:17" s="36" customFormat="1" ht="24.75" customHeight="1">
      <c r="A159" s="414" t="s">
        <v>857</v>
      </c>
      <c r="B159" s="435"/>
      <c r="C159" s="441"/>
      <c r="D159" s="429"/>
      <c r="E159" s="379" t="s">
        <v>721</v>
      </c>
      <c r="F159" s="379" t="s">
        <v>721</v>
      </c>
      <c r="G159" s="379" t="s">
        <v>721</v>
      </c>
      <c r="H159" s="379" t="s">
        <v>721</v>
      </c>
      <c r="I159" s="379" t="s">
        <v>721</v>
      </c>
      <c r="J159" s="379" t="s">
        <v>721</v>
      </c>
      <c r="K159" s="379" t="s">
        <v>721</v>
      </c>
      <c r="L159" s="379" t="s">
        <v>721</v>
      </c>
      <c r="M159" s="379" t="s">
        <v>721</v>
      </c>
      <c r="N159" s="379" t="s">
        <v>721</v>
      </c>
      <c r="O159" s="379" t="s">
        <v>721</v>
      </c>
      <c r="P159" s="379" t="s">
        <v>721</v>
      </c>
      <c r="Q159" s="379" t="s">
        <v>721</v>
      </c>
    </row>
    <row r="160" spans="1:17" s="36" customFormat="1" ht="24.75" customHeight="1" thickBot="1">
      <c r="A160" s="415" t="s">
        <v>871</v>
      </c>
      <c r="B160" s="436"/>
      <c r="C160" s="442"/>
      <c r="D160" s="430"/>
      <c r="E160" s="377" t="s">
        <v>980</v>
      </c>
      <c r="F160" s="377" t="s">
        <v>980</v>
      </c>
      <c r="G160" s="377" t="s">
        <v>980</v>
      </c>
      <c r="H160" s="377" t="s">
        <v>980</v>
      </c>
      <c r="I160" s="377" t="s">
        <v>980</v>
      </c>
      <c r="J160" s="377" t="s">
        <v>980</v>
      </c>
      <c r="K160" s="377" t="s">
        <v>980</v>
      </c>
      <c r="L160" s="377" t="s">
        <v>980</v>
      </c>
      <c r="M160" s="377" t="s">
        <v>980</v>
      </c>
      <c r="N160" s="377" t="s">
        <v>980</v>
      </c>
      <c r="O160" s="377" t="s">
        <v>980</v>
      </c>
      <c r="P160" s="377" t="s">
        <v>980</v>
      </c>
      <c r="Q160" s="377" t="s">
        <v>980</v>
      </c>
    </row>
    <row r="161" spans="1:17" s="36" customFormat="1" ht="24.75" customHeight="1">
      <c r="A161" s="413" t="s">
        <v>863</v>
      </c>
      <c r="B161" s="434">
        <v>45</v>
      </c>
      <c r="C161" s="440" t="s">
        <v>801</v>
      </c>
      <c r="D161" s="428" t="s">
        <v>973</v>
      </c>
      <c r="E161" s="355">
        <v>5.38</v>
      </c>
      <c r="F161" s="357">
        <v>321.25</v>
      </c>
      <c r="G161" s="357">
        <v>330.55</v>
      </c>
      <c r="H161" s="355">
        <v>0.23</v>
      </c>
      <c r="I161" s="355">
        <v>0.38</v>
      </c>
      <c r="J161" s="355">
        <v>1.36</v>
      </c>
      <c r="K161" s="376">
        <v>0.21</v>
      </c>
      <c r="L161" s="376">
        <v>0.17</v>
      </c>
      <c r="M161" s="376">
        <v>0.16</v>
      </c>
      <c r="N161" s="376">
        <v>1.15</v>
      </c>
      <c r="O161" s="358">
        <v>111.69</v>
      </c>
      <c r="P161" s="358">
        <v>0.57</v>
      </c>
      <c r="Q161" s="359">
        <v>3.62</v>
      </c>
    </row>
    <row r="162" spans="1:17" s="36" customFormat="1" ht="24.75" customHeight="1">
      <c r="A162" s="414" t="s">
        <v>857</v>
      </c>
      <c r="B162" s="435"/>
      <c r="C162" s="441"/>
      <c r="D162" s="429"/>
      <c r="E162" s="379" t="s">
        <v>721</v>
      </c>
      <c r="F162" s="379" t="s">
        <v>721</v>
      </c>
      <c r="G162" s="379" t="s">
        <v>721</v>
      </c>
      <c r="H162" s="379" t="s">
        <v>721</v>
      </c>
      <c r="I162" s="379" t="s">
        <v>721</v>
      </c>
      <c r="J162" s="379" t="s">
        <v>721</v>
      </c>
      <c r="K162" s="379" t="s">
        <v>721</v>
      </c>
      <c r="L162" s="379" t="s">
        <v>721</v>
      </c>
      <c r="M162" s="379" t="s">
        <v>721</v>
      </c>
      <c r="N162" s="379" t="s">
        <v>721</v>
      </c>
      <c r="O162" s="379" t="s">
        <v>721</v>
      </c>
      <c r="P162" s="379" t="s">
        <v>721</v>
      </c>
      <c r="Q162" s="379" t="s">
        <v>721</v>
      </c>
    </row>
    <row r="163" spans="1:17" s="36" customFormat="1" ht="24.75" customHeight="1" thickBot="1">
      <c r="A163" s="415" t="s">
        <v>862</v>
      </c>
      <c r="B163" s="436"/>
      <c r="C163" s="442"/>
      <c r="D163" s="430"/>
      <c r="E163" s="377" t="s">
        <v>980</v>
      </c>
      <c r="F163" s="377" t="s">
        <v>980</v>
      </c>
      <c r="G163" s="377" t="s">
        <v>980</v>
      </c>
      <c r="H163" s="377" t="s">
        <v>980</v>
      </c>
      <c r="I163" s="377" t="s">
        <v>980</v>
      </c>
      <c r="J163" s="377" t="s">
        <v>980</v>
      </c>
      <c r="K163" s="377" t="s">
        <v>980</v>
      </c>
      <c r="L163" s="377" t="s">
        <v>980</v>
      </c>
      <c r="M163" s="377" t="s">
        <v>980</v>
      </c>
      <c r="N163" s="377" t="s">
        <v>980</v>
      </c>
      <c r="O163" s="377" t="s">
        <v>980</v>
      </c>
      <c r="P163" s="377" t="s">
        <v>980</v>
      </c>
      <c r="Q163" s="377" t="s">
        <v>980</v>
      </c>
    </row>
    <row r="164" spans="1:17" s="36" customFormat="1" ht="24.75" customHeight="1">
      <c r="A164" s="413" t="s">
        <v>875</v>
      </c>
      <c r="B164" s="434">
        <v>46</v>
      </c>
      <c r="C164" s="440" t="s">
        <v>798</v>
      </c>
      <c r="D164" s="428" t="s">
        <v>974</v>
      </c>
      <c r="E164" s="355">
        <v>1.78</v>
      </c>
      <c r="F164" s="355">
        <v>21.02</v>
      </c>
      <c r="G164" s="355">
        <v>0</v>
      </c>
      <c r="H164" s="355">
        <v>0</v>
      </c>
      <c r="I164" s="355">
        <v>0</v>
      </c>
      <c r="J164" s="355">
        <v>1.58</v>
      </c>
      <c r="K164" s="376">
        <v>0.25</v>
      </c>
      <c r="L164" s="376">
        <v>0.09</v>
      </c>
      <c r="M164" s="376">
        <v>0.18</v>
      </c>
      <c r="N164" s="376">
        <v>1.05</v>
      </c>
      <c r="O164" s="358">
        <v>2.54</v>
      </c>
      <c r="P164" s="358">
        <v>0.44</v>
      </c>
      <c r="Q164" s="359">
        <v>1.66</v>
      </c>
    </row>
    <row r="165" spans="1:17" s="36" customFormat="1" ht="24.75" customHeight="1">
      <c r="A165" s="414" t="s">
        <v>864</v>
      </c>
      <c r="B165" s="435"/>
      <c r="C165" s="441"/>
      <c r="D165" s="429"/>
      <c r="E165" s="379" t="s">
        <v>721</v>
      </c>
      <c r="F165" s="379" t="s">
        <v>721</v>
      </c>
      <c r="G165" s="379" t="s">
        <v>721</v>
      </c>
      <c r="H165" s="379" t="s">
        <v>721</v>
      </c>
      <c r="I165" s="379" t="s">
        <v>721</v>
      </c>
      <c r="J165" s="379" t="s">
        <v>721</v>
      </c>
      <c r="K165" s="379" t="s">
        <v>721</v>
      </c>
      <c r="L165" s="379" t="s">
        <v>721</v>
      </c>
      <c r="M165" s="379" t="s">
        <v>721</v>
      </c>
      <c r="N165" s="379" t="s">
        <v>721</v>
      </c>
      <c r="O165" s="379" t="s">
        <v>721</v>
      </c>
      <c r="P165" s="379" t="s">
        <v>721</v>
      </c>
      <c r="Q165" s="379" t="s">
        <v>721</v>
      </c>
    </row>
    <row r="166" spans="1:17" s="36" customFormat="1" ht="24.75" customHeight="1" thickBot="1">
      <c r="A166" s="415" t="s">
        <v>871</v>
      </c>
      <c r="B166" s="436"/>
      <c r="C166" s="442"/>
      <c r="D166" s="430"/>
      <c r="E166" s="377" t="s">
        <v>980</v>
      </c>
      <c r="F166" s="377" t="s">
        <v>980</v>
      </c>
      <c r="G166" s="377" t="s">
        <v>980</v>
      </c>
      <c r="H166" s="377" t="s">
        <v>980</v>
      </c>
      <c r="I166" s="377" t="s">
        <v>980</v>
      </c>
      <c r="J166" s="377" t="s">
        <v>980</v>
      </c>
      <c r="K166" s="377" t="s">
        <v>980</v>
      </c>
      <c r="L166" s="377" t="s">
        <v>980</v>
      </c>
      <c r="M166" s="377" t="s">
        <v>980</v>
      </c>
      <c r="N166" s="377" t="s">
        <v>980</v>
      </c>
      <c r="O166" s="377" t="s">
        <v>980</v>
      </c>
      <c r="P166" s="377" t="s">
        <v>980</v>
      </c>
      <c r="Q166" s="377" t="s">
        <v>980</v>
      </c>
    </row>
    <row r="167" spans="1:17" s="36" customFormat="1" ht="24.75" customHeight="1">
      <c r="A167" s="413" t="s">
        <v>863</v>
      </c>
      <c r="B167" s="434">
        <v>46</v>
      </c>
      <c r="C167" s="440" t="s">
        <v>796</v>
      </c>
      <c r="D167" s="428" t="s">
        <v>974</v>
      </c>
      <c r="E167" s="355">
        <v>7.03</v>
      </c>
      <c r="F167" s="355">
        <v>393.18</v>
      </c>
      <c r="G167" s="355">
        <v>36.33</v>
      </c>
      <c r="H167" s="355">
        <v>0</v>
      </c>
      <c r="I167" s="355">
        <v>0</v>
      </c>
      <c r="J167" s="355">
        <v>1.58</v>
      </c>
      <c r="K167" s="376">
        <v>0.25</v>
      </c>
      <c r="L167" s="376">
        <v>0.09</v>
      </c>
      <c r="M167" s="376">
        <v>0.18</v>
      </c>
      <c r="N167" s="376">
        <v>1.05</v>
      </c>
      <c r="O167" s="358">
        <v>189.39</v>
      </c>
      <c r="P167" s="358">
        <v>0.44</v>
      </c>
      <c r="Q167" s="359">
        <v>1.66</v>
      </c>
    </row>
    <row r="168" spans="1:17" s="36" customFormat="1" ht="24.75" customHeight="1">
      <c r="A168" s="414" t="s">
        <v>867</v>
      </c>
      <c r="B168" s="435"/>
      <c r="C168" s="441"/>
      <c r="D168" s="429"/>
      <c r="E168" s="379" t="s">
        <v>721</v>
      </c>
      <c r="F168" s="379" t="s">
        <v>721</v>
      </c>
      <c r="G168" s="379" t="s">
        <v>721</v>
      </c>
      <c r="H168" s="379" t="s">
        <v>721</v>
      </c>
      <c r="I168" s="379" t="s">
        <v>721</v>
      </c>
      <c r="J168" s="379" t="s">
        <v>721</v>
      </c>
      <c r="K168" s="379" t="s">
        <v>721</v>
      </c>
      <c r="L168" s="379" t="s">
        <v>721</v>
      </c>
      <c r="M168" s="379" t="s">
        <v>721</v>
      </c>
      <c r="N168" s="379" t="s">
        <v>721</v>
      </c>
      <c r="O168" s="379" t="s">
        <v>721</v>
      </c>
      <c r="P168" s="379" t="s">
        <v>721</v>
      </c>
      <c r="Q168" s="379" t="s">
        <v>721</v>
      </c>
    </row>
    <row r="169" spans="1:17" s="36" customFormat="1" ht="24.75" customHeight="1" thickBot="1">
      <c r="A169" s="415" t="s">
        <v>865</v>
      </c>
      <c r="B169" s="436"/>
      <c r="C169" s="442"/>
      <c r="D169" s="430"/>
      <c r="E169" s="377" t="s">
        <v>980</v>
      </c>
      <c r="F169" s="377" t="s">
        <v>980</v>
      </c>
      <c r="G169" s="377" t="s">
        <v>980</v>
      </c>
      <c r="H169" s="377" t="s">
        <v>980</v>
      </c>
      <c r="I169" s="377" t="s">
        <v>980</v>
      </c>
      <c r="J169" s="377" t="s">
        <v>980</v>
      </c>
      <c r="K169" s="377" t="s">
        <v>980</v>
      </c>
      <c r="L169" s="377" t="s">
        <v>980</v>
      </c>
      <c r="M169" s="377" t="s">
        <v>980</v>
      </c>
      <c r="N169" s="377" t="s">
        <v>980</v>
      </c>
      <c r="O169" s="377" t="s">
        <v>980</v>
      </c>
      <c r="P169" s="377" t="s">
        <v>980</v>
      </c>
      <c r="Q169" s="377" t="s">
        <v>980</v>
      </c>
    </row>
    <row r="170" spans="1:17" ht="24.75" customHeight="1">
      <c r="A170" s="413" t="s">
        <v>863</v>
      </c>
      <c r="B170" s="434">
        <v>47</v>
      </c>
      <c r="C170" s="440" t="s">
        <v>798</v>
      </c>
      <c r="D170" s="422" t="s">
        <v>975</v>
      </c>
      <c r="E170" s="355">
        <v>0.1</v>
      </c>
      <c r="F170" s="356">
        <v>12</v>
      </c>
      <c r="G170" s="357">
        <v>30</v>
      </c>
      <c r="H170" s="357">
        <v>0.3</v>
      </c>
      <c r="I170" s="357">
        <v>0.1</v>
      </c>
      <c r="J170" s="355">
        <v>0.58</v>
      </c>
      <c r="K170" s="355">
        <v>0.04</v>
      </c>
      <c r="L170" s="355">
        <v>0.2</v>
      </c>
      <c r="M170" s="376">
        <v>0.04</v>
      </c>
      <c r="N170" s="357">
        <v>0.13</v>
      </c>
      <c r="O170" s="358">
        <v>12</v>
      </c>
      <c r="P170" s="358">
        <v>0.28</v>
      </c>
      <c r="Q170" s="359">
        <v>1.8</v>
      </c>
    </row>
    <row r="171" spans="1:17" ht="24.75" customHeight="1">
      <c r="A171" s="414" t="s">
        <v>873</v>
      </c>
      <c r="B171" s="435"/>
      <c r="C171" s="441"/>
      <c r="D171" s="423"/>
      <c r="E171" s="360" t="s">
        <v>915</v>
      </c>
      <c r="F171" s="360" t="s">
        <v>915</v>
      </c>
      <c r="G171" s="360" t="s">
        <v>915</v>
      </c>
      <c r="H171" s="360" t="s">
        <v>915</v>
      </c>
      <c r="I171" s="360" t="s">
        <v>915</v>
      </c>
      <c r="J171" s="360" t="s">
        <v>915</v>
      </c>
      <c r="K171" s="360" t="s">
        <v>915</v>
      </c>
      <c r="L171" s="360" t="s">
        <v>915</v>
      </c>
      <c r="M171" s="360" t="s">
        <v>915</v>
      </c>
      <c r="N171" s="360" t="s">
        <v>915</v>
      </c>
      <c r="O171" s="361" t="s">
        <v>919</v>
      </c>
      <c r="P171" s="361" t="s">
        <v>919</v>
      </c>
      <c r="Q171" s="362" t="s">
        <v>919</v>
      </c>
    </row>
    <row r="172" spans="1:17" ht="24.75" customHeight="1" thickBot="1">
      <c r="A172" s="415" t="s">
        <v>876</v>
      </c>
      <c r="B172" s="436"/>
      <c r="C172" s="442"/>
      <c r="D172" s="424"/>
      <c r="E172" s="363" t="s">
        <v>34</v>
      </c>
      <c r="F172" s="363" t="s">
        <v>34</v>
      </c>
      <c r="G172" s="363" t="s">
        <v>34</v>
      </c>
      <c r="H172" s="363" t="s">
        <v>34</v>
      </c>
      <c r="I172" s="363" t="s">
        <v>34</v>
      </c>
      <c r="J172" s="363" t="s">
        <v>34</v>
      </c>
      <c r="K172" s="363" t="s">
        <v>34</v>
      </c>
      <c r="L172" s="363" t="s">
        <v>34</v>
      </c>
      <c r="M172" s="363" t="s">
        <v>34</v>
      </c>
      <c r="N172" s="363" t="s">
        <v>34</v>
      </c>
      <c r="O172" s="363">
        <v>12</v>
      </c>
      <c r="P172" s="363">
        <v>12</v>
      </c>
      <c r="Q172" s="364">
        <v>12</v>
      </c>
    </row>
    <row r="173" spans="1:17" ht="24.75" customHeight="1">
      <c r="A173" s="413" t="s">
        <v>863</v>
      </c>
      <c r="B173" s="434">
        <v>48</v>
      </c>
      <c r="C173" s="440" t="s">
        <v>798</v>
      </c>
      <c r="D173" s="422" t="s">
        <v>976</v>
      </c>
      <c r="E173" s="357">
        <v>0.7333333333333334</v>
      </c>
      <c r="F173" s="356">
        <v>39</v>
      </c>
      <c r="G173" s="356">
        <v>228</v>
      </c>
      <c r="H173" s="357">
        <v>3.27</v>
      </c>
      <c r="I173" s="357">
        <v>1.2</v>
      </c>
      <c r="J173" s="355">
        <v>3.51</v>
      </c>
      <c r="K173" s="355">
        <v>0.3</v>
      </c>
      <c r="L173" s="355">
        <v>1.32</v>
      </c>
      <c r="M173" s="355">
        <v>0.25</v>
      </c>
      <c r="N173" s="355">
        <v>0.71</v>
      </c>
      <c r="O173" s="358">
        <v>115</v>
      </c>
      <c r="P173" s="358">
        <v>3.6</v>
      </c>
      <c r="Q173" s="359">
        <v>10</v>
      </c>
    </row>
    <row r="174" spans="1:17" ht="24.75" customHeight="1">
      <c r="A174" s="414" t="s">
        <v>864</v>
      </c>
      <c r="B174" s="435"/>
      <c r="C174" s="441"/>
      <c r="D174" s="423"/>
      <c r="E174" s="360" t="s">
        <v>915</v>
      </c>
      <c r="F174" s="360" t="s">
        <v>915</v>
      </c>
      <c r="G174" s="360" t="s">
        <v>915</v>
      </c>
      <c r="H174" s="360" t="s">
        <v>915</v>
      </c>
      <c r="I174" s="360" t="s">
        <v>915</v>
      </c>
      <c r="J174" s="360" t="s">
        <v>915</v>
      </c>
      <c r="K174" s="360" t="s">
        <v>915</v>
      </c>
      <c r="L174" s="360" t="s">
        <v>915</v>
      </c>
      <c r="M174" s="360" t="s">
        <v>915</v>
      </c>
      <c r="N174" s="360" t="s">
        <v>915</v>
      </c>
      <c r="O174" s="361" t="s">
        <v>919</v>
      </c>
      <c r="P174" s="361" t="s">
        <v>919</v>
      </c>
      <c r="Q174" s="362" t="s">
        <v>919</v>
      </c>
    </row>
    <row r="175" spans="1:17" ht="24.75" customHeight="1" thickBot="1">
      <c r="A175" s="415" t="s">
        <v>865</v>
      </c>
      <c r="B175" s="436"/>
      <c r="C175" s="442"/>
      <c r="D175" s="424"/>
      <c r="E175" s="363" t="s">
        <v>198</v>
      </c>
      <c r="F175" s="363" t="s">
        <v>198</v>
      </c>
      <c r="G175" s="363" t="s">
        <v>198</v>
      </c>
      <c r="H175" s="363" t="s">
        <v>198</v>
      </c>
      <c r="I175" s="363" t="s">
        <v>198</v>
      </c>
      <c r="J175" s="363" t="s">
        <v>198</v>
      </c>
      <c r="K175" s="363" t="s">
        <v>198</v>
      </c>
      <c r="L175" s="363" t="s">
        <v>198</v>
      </c>
      <c r="M175" s="363" t="s">
        <v>198</v>
      </c>
      <c r="N175" s="363" t="s">
        <v>198</v>
      </c>
      <c r="O175" s="363">
        <v>511</v>
      </c>
      <c r="P175" s="363">
        <v>511</v>
      </c>
      <c r="Q175" s="364">
        <v>511</v>
      </c>
    </row>
    <row r="176" spans="1:17" ht="24.75" customHeight="1">
      <c r="A176" s="413" t="s">
        <v>880</v>
      </c>
      <c r="B176" s="434">
        <v>49</v>
      </c>
      <c r="C176" s="440" t="s">
        <v>798</v>
      </c>
      <c r="D176" s="422" t="s">
        <v>977</v>
      </c>
      <c r="E176" s="381">
        <v>0.05</v>
      </c>
      <c r="F176" s="382">
        <v>10</v>
      </c>
      <c r="G176" s="383">
        <v>33</v>
      </c>
      <c r="H176" s="383">
        <v>0.6</v>
      </c>
      <c r="I176" s="383">
        <v>0.074</v>
      </c>
      <c r="J176" s="381">
        <v>0.39</v>
      </c>
      <c r="K176" s="384">
        <v>0.03783333318432172</v>
      </c>
      <c r="L176" s="384">
        <v>0.18</v>
      </c>
      <c r="M176" s="381">
        <v>0.05</v>
      </c>
      <c r="N176" s="384">
        <v>0.09</v>
      </c>
      <c r="O176" s="358">
        <v>10.7</v>
      </c>
      <c r="P176" s="358">
        <v>0.356</v>
      </c>
      <c r="Q176" s="359">
        <v>1.56</v>
      </c>
    </row>
    <row r="177" spans="1:17" ht="24" customHeight="1">
      <c r="A177" s="414" t="s">
        <v>867</v>
      </c>
      <c r="B177" s="435"/>
      <c r="C177" s="441"/>
      <c r="D177" s="423"/>
      <c r="E177" s="360" t="s">
        <v>915</v>
      </c>
      <c r="F177" s="360" t="s">
        <v>915</v>
      </c>
      <c r="G177" s="360" t="s">
        <v>915</v>
      </c>
      <c r="H177" s="360" t="s">
        <v>915</v>
      </c>
      <c r="I177" s="360" t="s">
        <v>915</v>
      </c>
      <c r="J177" s="360" t="s">
        <v>915</v>
      </c>
      <c r="K177" s="360" t="s">
        <v>915</v>
      </c>
      <c r="L177" s="360" t="s">
        <v>915</v>
      </c>
      <c r="M177" s="360" t="s">
        <v>915</v>
      </c>
      <c r="N177" s="360" t="s">
        <v>915</v>
      </c>
      <c r="O177" s="361" t="s">
        <v>919</v>
      </c>
      <c r="P177" s="361" t="s">
        <v>919</v>
      </c>
      <c r="Q177" s="362" t="s">
        <v>919</v>
      </c>
    </row>
    <row r="178" spans="1:17" ht="24" customHeight="1" thickBot="1">
      <c r="A178" s="415" t="s">
        <v>860</v>
      </c>
      <c r="B178" s="436"/>
      <c r="C178" s="442"/>
      <c r="D178" s="424"/>
      <c r="E178" s="363" t="s">
        <v>40</v>
      </c>
      <c r="F178" s="363" t="s">
        <v>40</v>
      </c>
      <c r="G178" s="363" t="s">
        <v>40</v>
      </c>
      <c r="H178" s="363" t="s">
        <v>40</v>
      </c>
      <c r="I178" s="363" t="s">
        <v>40</v>
      </c>
      <c r="J178" s="363" t="s">
        <v>40</v>
      </c>
      <c r="K178" s="363" t="s">
        <v>40</v>
      </c>
      <c r="L178" s="363" t="s">
        <v>40</v>
      </c>
      <c r="M178" s="363" t="s">
        <v>40</v>
      </c>
      <c r="N178" s="363" t="s">
        <v>40</v>
      </c>
      <c r="O178" s="363">
        <v>6</v>
      </c>
      <c r="P178" s="363">
        <v>6</v>
      </c>
      <c r="Q178" s="364">
        <v>6</v>
      </c>
    </row>
    <row r="179" spans="1:17" s="36" customFormat="1" ht="24.75" customHeight="1">
      <c r="A179" s="413" t="s">
        <v>861</v>
      </c>
      <c r="B179" s="434">
        <v>50</v>
      </c>
      <c r="C179" s="440" t="s">
        <v>798</v>
      </c>
      <c r="D179" s="425" t="s">
        <v>978</v>
      </c>
      <c r="E179" s="355">
        <v>0.17</v>
      </c>
      <c r="F179" s="356">
        <v>10</v>
      </c>
      <c r="G179" s="356">
        <v>271</v>
      </c>
      <c r="H179" s="357">
        <v>1.6</v>
      </c>
      <c r="I179" s="357">
        <v>0.6</v>
      </c>
      <c r="J179" s="355">
        <v>3.9</v>
      </c>
      <c r="K179" s="355">
        <v>0.06</v>
      </c>
      <c r="L179" s="376">
        <v>0.279</v>
      </c>
      <c r="M179" s="376">
        <v>0.081</v>
      </c>
      <c r="N179" s="376">
        <v>0.106</v>
      </c>
      <c r="O179" s="358">
        <v>10.4</v>
      </c>
      <c r="P179" s="358">
        <v>0.3</v>
      </c>
      <c r="Q179" s="359">
        <v>1.7</v>
      </c>
    </row>
    <row r="180" spans="1:17" s="36" customFormat="1" ht="24.75" customHeight="1">
      <c r="A180" s="414" t="s">
        <v>873</v>
      </c>
      <c r="B180" s="435"/>
      <c r="C180" s="441"/>
      <c r="D180" s="426"/>
      <c r="E180" s="379" t="s">
        <v>917</v>
      </c>
      <c r="F180" s="379" t="s">
        <v>917</v>
      </c>
      <c r="G180" s="379" t="s">
        <v>917</v>
      </c>
      <c r="H180" s="379" t="s">
        <v>917</v>
      </c>
      <c r="I180" s="379" t="s">
        <v>917</v>
      </c>
      <c r="J180" s="379" t="s">
        <v>917</v>
      </c>
      <c r="K180" s="379" t="s">
        <v>917</v>
      </c>
      <c r="L180" s="379" t="s">
        <v>917</v>
      </c>
      <c r="M180" s="379" t="s">
        <v>917</v>
      </c>
      <c r="N180" s="379" t="s">
        <v>917</v>
      </c>
      <c r="O180" s="361" t="s">
        <v>919</v>
      </c>
      <c r="P180" s="361" t="s">
        <v>919</v>
      </c>
      <c r="Q180" s="362" t="s">
        <v>919</v>
      </c>
    </row>
    <row r="181" spans="1:17" s="36" customFormat="1" ht="24.75" customHeight="1" thickBot="1">
      <c r="A181" s="415" t="s">
        <v>862</v>
      </c>
      <c r="B181" s="436"/>
      <c r="C181" s="442"/>
      <c r="D181" s="427"/>
      <c r="E181" s="380" t="s">
        <v>659</v>
      </c>
      <c r="F181" s="380" t="s">
        <v>659</v>
      </c>
      <c r="G181" s="380" t="s">
        <v>659</v>
      </c>
      <c r="H181" s="380" t="s">
        <v>659</v>
      </c>
      <c r="I181" s="380" t="s">
        <v>659</v>
      </c>
      <c r="J181" s="380" t="s">
        <v>659</v>
      </c>
      <c r="K181" s="380" t="s">
        <v>659</v>
      </c>
      <c r="L181" s="380" t="s">
        <v>659</v>
      </c>
      <c r="M181" s="380" t="s">
        <v>659</v>
      </c>
      <c r="N181" s="380" t="s">
        <v>659</v>
      </c>
      <c r="O181" s="363">
        <v>341</v>
      </c>
      <c r="P181" s="363">
        <v>341</v>
      </c>
      <c r="Q181" s="364">
        <v>341</v>
      </c>
    </row>
    <row r="182" spans="4:14" ht="12.75">
      <c r="D182" s="5"/>
      <c r="E182" s="28"/>
      <c r="F182" s="20"/>
      <c r="G182" s="20"/>
      <c r="H182" s="20"/>
      <c r="I182" s="29"/>
      <c r="J182" s="19"/>
      <c r="K182" s="19"/>
      <c r="L182" s="30"/>
      <c r="M182" s="19"/>
      <c r="N182" s="19"/>
    </row>
    <row r="183" spans="4:14" ht="12.75">
      <c r="D183" s="5"/>
      <c r="E183" s="28"/>
      <c r="F183" s="20"/>
      <c r="G183" s="20"/>
      <c r="H183" s="20"/>
      <c r="I183" s="29"/>
      <c r="J183" s="19"/>
      <c r="K183" s="19"/>
      <c r="L183" s="30"/>
      <c r="M183" s="19"/>
      <c r="N183" s="19"/>
    </row>
    <row r="184" spans="4:14" ht="12.75">
      <c r="D184" s="5"/>
      <c r="E184" s="28"/>
      <c r="F184" s="20"/>
      <c r="G184" s="20"/>
      <c r="H184" s="20"/>
      <c r="I184" s="29"/>
      <c r="J184" s="19"/>
      <c r="K184" s="19"/>
      <c r="L184" s="30"/>
      <c r="M184" s="19"/>
      <c r="N184" s="19"/>
    </row>
    <row r="185" spans="4:14" ht="12.75">
      <c r="D185" s="5"/>
      <c r="E185" s="28"/>
      <c r="F185" s="20"/>
      <c r="G185" s="20"/>
      <c r="H185" s="20"/>
      <c r="I185" s="29"/>
      <c r="J185" s="19"/>
      <c r="K185" s="19"/>
      <c r="L185" s="30"/>
      <c r="M185" s="19"/>
      <c r="N185" s="19"/>
    </row>
    <row r="186" spans="4:14" ht="12.75">
      <c r="D186" s="5"/>
      <c r="E186" s="28"/>
      <c r="F186" s="20"/>
      <c r="G186" s="20"/>
      <c r="H186" s="20"/>
      <c r="I186" s="29"/>
      <c r="J186" s="19"/>
      <c r="K186" s="19"/>
      <c r="L186" s="30"/>
      <c r="M186" s="19"/>
      <c r="N186" s="19"/>
    </row>
    <row r="187" spans="4:14" ht="12.75">
      <c r="D187" s="5"/>
      <c r="E187" s="28"/>
      <c r="F187" s="20"/>
      <c r="G187" s="20"/>
      <c r="H187" s="20"/>
      <c r="I187" s="29"/>
      <c r="J187" s="19"/>
      <c r="K187" s="19"/>
      <c r="L187" s="30"/>
      <c r="M187" s="19"/>
      <c r="N187" s="19"/>
    </row>
    <row r="188" spans="4:14" ht="12.75">
      <c r="D188" s="5"/>
      <c r="E188" s="28"/>
      <c r="F188" s="20"/>
      <c r="G188" s="20"/>
      <c r="H188" s="20"/>
      <c r="I188" s="29"/>
      <c r="J188" s="19"/>
      <c r="K188" s="19"/>
      <c r="L188" s="30"/>
      <c r="M188" s="19"/>
      <c r="N188" s="19"/>
    </row>
    <row r="189" spans="4:14" ht="12.75">
      <c r="D189" s="5"/>
      <c r="E189" s="28"/>
      <c r="F189" s="20"/>
      <c r="G189" s="20"/>
      <c r="H189" s="20"/>
      <c r="I189" s="29"/>
      <c r="J189" s="19"/>
      <c r="K189" s="19"/>
      <c r="L189" s="30"/>
      <c r="M189" s="19"/>
      <c r="N189" s="19"/>
    </row>
    <row r="190" spans="4:14" ht="12.75">
      <c r="D190" s="5"/>
      <c r="E190" s="28"/>
      <c r="F190" s="20"/>
      <c r="G190" s="20"/>
      <c r="H190" s="20"/>
      <c r="I190" s="29"/>
      <c r="J190" s="19"/>
      <c r="K190" s="19"/>
      <c r="L190" s="30"/>
      <c r="M190" s="19"/>
      <c r="N190" s="19"/>
    </row>
    <row r="191" spans="4:14" ht="12.75">
      <c r="D191" s="5"/>
      <c r="E191" s="28"/>
      <c r="F191" s="20"/>
      <c r="G191" s="20"/>
      <c r="H191" s="20"/>
      <c r="I191" s="29"/>
      <c r="J191" s="19"/>
      <c r="K191" s="19"/>
      <c r="L191" s="30"/>
      <c r="M191" s="19"/>
      <c r="N191" s="19"/>
    </row>
    <row r="192" spans="4:14" ht="12.75">
      <c r="D192" s="5"/>
      <c r="E192" s="28"/>
      <c r="F192" s="20"/>
      <c r="G192" s="20"/>
      <c r="H192" s="20"/>
      <c r="I192" s="29"/>
      <c r="J192" s="19"/>
      <c r="K192" s="19"/>
      <c r="L192" s="30"/>
      <c r="M192" s="19"/>
      <c r="N192" s="19"/>
    </row>
    <row r="193" spans="4:14" ht="12.75">
      <c r="D193" s="5"/>
      <c r="E193" s="28"/>
      <c r="F193" s="20"/>
      <c r="G193" s="20"/>
      <c r="H193" s="20"/>
      <c r="I193" s="29"/>
      <c r="J193" s="19"/>
      <c r="K193" s="19"/>
      <c r="L193" s="30"/>
      <c r="M193" s="19"/>
      <c r="N193" s="19"/>
    </row>
    <row r="194" spans="4:14" ht="12.75">
      <c r="D194" s="5"/>
      <c r="E194" s="28"/>
      <c r="F194" s="20"/>
      <c r="G194" s="20"/>
      <c r="H194" s="20"/>
      <c r="I194" s="29"/>
      <c r="J194" s="19"/>
      <c r="K194" s="19"/>
      <c r="L194" s="30"/>
      <c r="M194" s="19"/>
      <c r="N194" s="19"/>
    </row>
    <row r="195" spans="4:14" ht="12.75">
      <c r="D195" s="5"/>
      <c r="E195" s="28"/>
      <c r="F195" s="20"/>
      <c r="G195" s="20"/>
      <c r="H195" s="20"/>
      <c r="I195" s="29"/>
      <c r="J195" s="19"/>
      <c r="K195" s="19"/>
      <c r="L195" s="30"/>
      <c r="M195" s="19"/>
      <c r="N195" s="19"/>
    </row>
    <row r="196" spans="4:14" ht="12.75">
      <c r="D196" s="5"/>
      <c r="E196" s="28"/>
      <c r="F196" s="20"/>
      <c r="G196" s="20"/>
      <c r="H196" s="20"/>
      <c r="I196" s="29"/>
      <c r="J196" s="19"/>
      <c r="K196" s="19"/>
      <c r="L196" s="30"/>
      <c r="M196" s="19"/>
      <c r="N196" s="19"/>
    </row>
    <row r="197" spans="4:14" ht="12.75">
      <c r="D197" s="5"/>
      <c r="E197" s="28"/>
      <c r="F197" s="20"/>
      <c r="G197" s="20"/>
      <c r="H197" s="20"/>
      <c r="I197" s="29"/>
      <c r="J197" s="19"/>
      <c r="K197" s="19"/>
      <c r="L197" s="30"/>
      <c r="M197" s="19"/>
      <c r="N197" s="19"/>
    </row>
    <row r="198" spans="4:14" ht="12.75">
      <c r="D198" s="5"/>
      <c r="E198" s="28"/>
      <c r="F198" s="20"/>
      <c r="G198" s="20"/>
      <c r="H198" s="20"/>
      <c r="I198" s="29"/>
      <c r="J198" s="19"/>
      <c r="K198" s="19"/>
      <c r="L198" s="30"/>
      <c r="M198" s="19"/>
      <c r="N198" s="19"/>
    </row>
    <row r="199" spans="4:14" ht="12.75">
      <c r="D199" s="5"/>
      <c r="E199" s="28"/>
      <c r="F199" s="20"/>
      <c r="G199" s="20"/>
      <c r="H199" s="20"/>
      <c r="I199" s="29"/>
      <c r="J199" s="19"/>
      <c r="K199" s="19"/>
      <c r="L199" s="30"/>
      <c r="M199" s="19"/>
      <c r="N199" s="19"/>
    </row>
    <row r="200" spans="4:14" ht="12.75">
      <c r="D200" s="5"/>
      <c r="E200" s="28"/>
      <c r="F200" s="20"/>
      <c r="G200" s="20"/>
      <c r="H200" s="20"/>
      <c r="I200" s="29"/>
      <c r="J200" s="19"/>
      <c r="K200" s="19"/>
      <c r="L200" s="30"/>
      <c r="M200" s="19"/>
      <c r="N200" s="19"/>
    </row>
    <row r="201" spans="4:14" ht="12.75">
      <c r="D201" s="5"/>
      <c r="E201" s="28"/>
      <c r="F201" s="20"/>
      <c r="G201" s="20"/>
      <c r="H201" s="20"/>
      <c r="I201" s="29"/>
      <c r="J201" s="19"/>
      <c r="K201" s="19"/>
      <c r="L201" s="30"/>
      <c r="M201" s="19"/>
      <c r="N201" s="19"/>
    </row>
    <row r="202" spans="4:14" ht="12.75">
      <c r="D202" s="5"/>
      <c r="E202" s="28"/>
      <c r="F202" s="20"/>
      <c r="G202" s="20"/>
      <c r="H202" s="20"/>
      <c r="I202" s="29"/>
      <c r="J202" s="19"/>
      <c r="K202" s="19"/>
      <c r="L202" s="30"/>
      <c r="M202" s="19"/>
      <c r="N202" s="19"/>
    </row>
    <row r="203" spans="4:14" ht="12.75">
      <c r="D203" s="5"/>
      <c r="E203" s="28"/>
      <c r="F203" s="20"/>
      <c r="G203" s="20"/>
      <c r="H203" s="20"/>
      <c r="I203" s="29"/>
      <c r="J203" s="19"/>
      <c r="K203" s="19"/>
      <c r="L203" s="30"/>
      <c r="M203" s="19"/>
      <c r="N203" s="19"/>
    </row>
    <row r="204" spans="4:14" ht="12.75">
      <c r="D204" s="5"/>
      <c r="E204" s="28"/>
      <c r="F204" s="20"/>
      <c r="G204" s="20"/>
      <c r="H204" s="20"/>
      <c r="I204" s="29"/>
      <c r="J204" s="19"/>
      <c r="K204" s="19"/>
      <c r="L204" s="30"/>
      <c r="M204" s="19"/>
      <c r="N204" s="19"/>
    </row>
    <row r="205" spans="4:14" ht="12.75">
      <c r="D205" s="5"/>
      <c r="E205" s="28"/>
      <c r="F205" s="20"/>
      <c r="G205" s="20"/>
      <c r="H205" s="20"/>
      <c r="I205" s="29"/>
      <c r="J205" s="19"/>
      <c r="K205" s="19"/>
      <c r="L205" s="30"/>
      <c r="M205" s="19"/>
      <c r="N205" s="19"/>
    </row>
    <row r="206" spans="4:14" ht="12.75">
      <c r="D206" s="5"/>
      <c r="E206" s="28"/>
      <c r="F206" s="20"/>
      <c r="G206" s="20"/>
      <c r="H206" s="20"/>
      <c r="I206" s="29"/>
      <c r="J206" s="19"/>
      <c r="K206" s="19"/>
      <c r="L206" s="30"/>
      <c r="M206" s="19"/>
      <c r="N206" s="19"/>
    </row>
    <row r="207" spans="4:14" ht="12.75">
      <c r="D207" s="5"/>
      <c r="E207" s="28"/>
      <c r="F207" s="20"/>
      <c r="G207" s="20"/>
      <c r="H207" s="20"/>
      <c r="I207" s="29"/>
      <c r="J207" s="19"/>
      <c r="K207" s="19"/>
      <c r="L207" s="30"/>
      <c r="M207" s="19"/>
      <c r="N207" s="19"/>
    </row>
    <row r="208" spans="4:14" ht="12.75">
      <c r="D208" s="5"/>
      <c r="E208" s="28"/>
      <c r="F208" s="20"/>
      <c r="G208" s="20"/>
      <c r="H208" s="20"/>
      <c r="I208" s="29"/>
      <c r="J208" s="19"/>
      <c r="K208" s="19"/>
      <c r="L208" s="30"/>
      <c r="M208" s="19"/>
      <c r="N208" s="19"/>
    </row>
    <row r="209" spans="4:14" ht="12.75">
      <c r="D209" s="5"/>
      <c r="E209" s="28"/>
      <c r="F209" s="20"/>
      <c r="G209" s="20"/>
      <c r="H209" s="20"/>
      <c r="I209" s="29"/>
      <c r="J209" s="19"/>
      <c r="K209" s="19"/>
      <c r="L209" s="30"/>
      <c r="M209" s="19"/>
      <c r="N209" s="19"/>
    </row>
    <row r="210" spans="4:14" ht="12.75">
      <c r="D210" s="5"/>
      <c r="E210" s="28"/>
      <c r="F210" s="20"/>
      <c r="G210" s="20"/>
      <c r="H210" s="20"/>
      <c r="I210" s="29"/>
      <c r="J210" s="19"/>
      <c r="K210" s="19"/>
      <c r="L210" s="30"/>
      <c r="M210" s="19"/>
      <c r="N210" s="19"/>
    </row>
    <row r="211" spans="4:14" ht="12.75">
      <c r="D211" s="5"/>
      <c r="E211" s="28"/>
      <c r="F211" s="20"/>
      <c r="G211" s="20"/>
      <c r="H211" s="20"/>
      <c r="I211" s="29"/>
      <c r="J211" s="19"/>
      <c r="K211" s="19"/>
      <c r="L211" s="30"/>
      <c r="M211" s="19"/>
      <c r="N211" s="19"/>
    </row>
    <row r="212" spans="4:14" ht="12.75">
      <c r="D212" s="5"/>
      <c r="E212" s="28"/>
      <c r="F212" s="20"/>
      <c r="G212" s="20"/>
      <c r="H212" s="20"/>
      <c r="I212" s="29"/>
      <c r="J212" s="19"/>
      <c r="K212" s="19"/>
      <c r="L212" s="30"/>
      <c r="M212" s="19"/>
      <c r="N212" s="19"/>
    </row>
    <row r="213" spans="4:14" ht="12.75">
      <c r="D213" s="5"/>
      <c r="E213" s="28"/>
      <c r="F213" s="20"/>
      <c r="G213" s="20"/>
      <c r="H213" s="20"/>
      <c r="I213" s="29"/>
      <c r="J213" s="19"/>
      <c r="K213" s="19"/>
      <c r="L213" s="30"/>
      <c r="M213" s="19"/>
      <c r="N213" s="19"/>
    </row>
    <row r="214" spans="4:14" ht="12.75">
      <c r="D214" s="5"/>
      <c r="E214" s="28"/>
      <c r="F214" s="20"/>
      <c r="G214" s="20"/>
      <c r="H214" s="20"/>
      <c r="I214" s="29"/>
      <c r="J214" s="19"/>
      <c r="K214" s="19"/>
      <c r="L214" s="30"/>
      <c r="M214" s="19"/>
      <c r="N214" s="19"/>
    </row>
    <row r="215" spans="4:14" ht="12.75">
      <c r="D215" s="5"/>
      <c r="E215" s="28"/>
      <c r="F215" s="20"/>
      <c r="G215" s="20"/>
      <c r="H215" s="20"/>
      <c r="I215" s="29"/>
      <c r="J215" s="19"/>
      <c r="K215" s="19"/>
      <c r="L215" s="30"/>
      <c r="M215" s="19"/>
      <c r="N215" s="19"/>
    </row>
    <row r="216" spans="4:14" ht="12.75">
      <c r="D216" s="5"/>
      <c r="E216" s="28"/>
      <c r="F216" s="20"/>
      <c r="G216" s="20"/>
      <c r="H216" s="20"/>
      <c r="I216" s="29"/>
      <c r="J216" s="19"/>
      <c r="K216" s="19"/>
      <c r="L216" s="30"/>
      <c r="M216" s="19"/>
      <c r="N216" s="19"/>
    </row>
    <row r="217" spans="4:14" ht="12.75">
      <c r="D217" s="5"/>
      <c r="E217" s="28"/>
      <c r="F217" s="20"/>
      <c r="G217" s="20"/>
      <c r="H217" s="20"/>
      <c r="I217" s="29"/>
      <c r="J217" s="19"/>
      <c r="K217" s="19"/>
      <c r="L217" s="30"/>
      <c r="M217" s="19"/>
      <c r="N217" s="19"/>
    </row>
    <row r="218" spans="4:14" ht="12.75">
      <c r="D218" s="5"/>
      <c r="E218" s="28"/>
      <c r="F218" s="20"/>
      <c r="G218" s="20"/>
      <c r="H218" s="20"/>
      <c r="I218" s="29"/>
      <c r="J218" s="19"/>
      <c r="K218" s="19"/>
      <c r="L218" s="30"/>
      <c r="M218" s="19"/>
      <c r="N218" s="19"/>
    </row>
    <row r="219" spans="4:14" ht="12.75">
      <c r="D219" s="5"/>
      <c r="E219" s="28"/>
      <c r="F219" s="20"/>
      <c r="G219" s="20"/>
      <c r="H219" s="20"/>
      <c r="I219" s="29"/>
      <c r="J219" s="19"/>
      <c r="K219" s="19"/>
      <c r="L219" s="30"/>
      <c r="M219" s="19"/>
      <c r="N219" s="19"/>
    </row>
    <row r="220" spans="4:14" ht="12.75">
      <c r="D220" s="5"/>
      <c r="E220" s="28"/>
      <c r="F220" s="20"/>
      <c r="G220" s="20"/>
      <c r="H220" s="20"/>
      <c r="I220" s="29"/>
      <c r="J220" s="19"/>
      <c r="K220" s="19"/>
      <c r="L220" s="30"/>
      <c r="M220" s="19"/>
      <c r="N220" s="19"/>
    </row>
    <row r="221" spans="4:14" ht="12.75">
      <c r="D221" s="5"/>
      <c r="E221" s="28"/>
      <c r="F221" s="20"/>
      <c r="G221" s="20"/>
      <c r="H221" s="20"/>
      <c r="I221" s="29"/>
      <c r="J221" s="19"/>
      <c r="K221" s="19"/>
      <c r="L221" s="30"/>
      <c r="M221" s="19"/>
      <c r="N221" s="19"/>
    </row>
    <row r="222" spans="4:14" ht="12.75">
      <c r="D222" s="5"/>
      <c r="E222" s="28"/>
      <c r="F222" s="20"/>
      <c r="G222" s="20"/>
      <c r="H222" s="20"/>
      <c r="I222" s="29"/>
      <c r="J222" s="19"/>
      <c r="K222" s="19"/>
      <c r="L222" s="30"/>
      <c r="M222" s="19"/>
      <c r="N222" s="19"/>
    </row>
    <row r="223" spans="4:14" ht="12.75">
      <c r="D223" s="5"/>
      <c r="E223" s="28"/>
      <c r="F223" s="20"/>
      <c r="G223" s="20"/>
      <c r="H223" s="20"/>
      <c r="I223" s="29"/>
      <c r="J223" s="19"/>
      <c r="K223" s="19"/>
      <c r="L223" s="30"/>
      <c r="M223" s="19"/>
      <c r="N223" s="19"/>
    </row>
    <row r="224" spans="4:14" ht="12.75">
      <c r="D224" s="5"/>
      <c r="E224" s="28"/>
      <c r="F224" s="20"/>
      <c r="G224" s="20"/>
      <c r="H224" s="20"/>
      <c r="I224" s="29"/>
      <c r="J224" s="19"/>
      <c r="K224" s="19"/>
      <c r="L224" s="30"/>
      <c r="M224" s="19"/>
      <c r="N224" s="19"/>
    </row>
    <row r="225" spans="4:14" ht="12.75">
      <c r="D225" s="5"/>
      <c r="E225" s="28"/>
      <c r="F225" s="20"/>
      <c r="G225" s="20"/>
      <c r="H225" s="20"/>
      <c r="I225" s="29"/>
      <c r="J225" s="19"/>
      <c r="K225" s="19"/>
      <c r="L225" s="30"/>
      <c r="M225" s="19"/>
      <c r="N225" s="19"/>
    </row>
    <row r="226" spans="4:14" ht="12.75">
      <c r="D226" s="5"/>
      <c r="E226" s="28"/>
      <c r="F226" s="20"/>
      <c r="G226" s="20"/>
      <c r="H226" s="20"/>
      <c r="I226" s="29"/>
      <c r="J226" s="19"/>
      <c r="K226" s="19"/>
      <c r="L226" s="30"/>
      <c r="M226" s="19"/>
      <c r="N226" s="19"/>
    </row>
    <row r="227" spans="4:14" ht="12.75">
      <c r="D227" s="5"/>
      <c r="E227" s="28"/>
      <c r="F227" s="20"/>
      <c r="G227" s="20"/>
      <c r="H227" s="20"/>
      <c r="I227" s="29"/>
      <c r="J227" s="19"/>
      <c r="K227" s="19"/>
      <c r="L227" s="30"/>
      <c r="M227" s="19"/>
      <c r="N227" s="19"/>
    </row>
    <row r="228" spans="4:14" ht="12.75">
      <c r="D228" s="5"/>
      <c r="E228" s="28"/>
      <c r="F228" s="20"/>
      <c r="G228" s="20"/>
      <c r="H228" s="20"/>
      <c r="I228" s="29"/>
      <c r="J228" s="19"/>
      <c r="K228" s="19"/>
      <c r="L228" s="30"/>
      <c r="M228" s="19"/>
      <c r="N228" s="19"/>
    </row>
    <row r="229" spans="4:14" ht="12.75">
      <c r="D229" s="5"/>
      <c r="E229" s="28"/>
      <c r="F229" s="20"/>
      <c r="G229" s="20"/>
      <c r="H229" s="20"/>
      <c r="I229" s="29"/>
      <c r="J229" s="19"/>
      <c r="K229" s="19"/>
      <c r="L229" s="30"/>
      <c r="M229" s="19"/>
      <c r="N229" s="19"/>
    </row>
    <row r="230" spans="4:14" ht="12.75">
      <c r="D230" s="5"/>
      <c r="E230" s="28"/>
      <c r="F230" s="20"/>
      <c r="G230" s="20"/>
      <c r="H230" s="20"/>
      <c r="I230" s="29"/>
      <c r="J230" s="19"/>
      <c r="K230" s="19"/>
      <c r="L230" s="30"/>
      <c r="M230" s="19"/>
      <c r="N230" s="19"/>
    </row>
    <row r="231" spans="4:14" ht="12.75">
      <c r="D231" s="5"/>
      <c r="E231" s="28"/>
      <c r="F231" s="20"/>
      <c r="G231" s="20"/>
      <c r="H231" s="20"/>
      <c r="I231" s="29"/>
      <c r="J231" s="19"/>
      <c r="K231" s="19"/>
      <c r="L231" s="30"/>
      <c r="M231" s="19"/>
      <c r="N231" s="19"/>
    </row>
    <row r="232" spans="4:14" ht="12.75">
      <c r="D232" s="5"/>
      <c r="E232" s="28"/>
      <c r="F232" s="20"/>
      <c r="G232" s="20"/>
      <c r="H232" s="20"/>
      <c r="I232" s="29"/>
      <c r="J232" s="19"/>
      <c r="K232" s="19"/>
      <c r="L232" s="30"/>
      <c r="M232" s="19"/>
      <c r="N232" s="19"/>
    </row>
    <row r="233" spans="4:14" ht="12.75">
      <c r="D233" s="5"/>
      <c r="E233" s="28"/>
      <c r="F233" s="20"/>
      <c r="G233" s="20"/>
      <c r="H233" s="20"/>
      <c r="I233" s="29"/>
      <c r="J233" s="19"/>
      <c r="K233" s="19"/>
      <c r="L233" s="30"/>
      <c r="M233" s="19"/>
      <c r="N233" s="19"/>
    </row>
    <row r="234" spans="4:14" ht="12.75">
      <c r="D234" s="5"/>
      <c r="E234" s="28"/>
      <c r="F234" s="20"/>
      <c r="G234" s="20"/>
      <c r="H234" s="20"/>
      <c r="I234" s="29"/>
      <c r="J234" s="19"/>
      <c r="K234" s="19"/>
      <c r="L234" s="30"/>
      <c r="M234" s="19"/>
      <c r="N234" s="19"/>
    </row>
    <row r="235" spans="4:14" ht="12.75">
      <c r="D235" s="5"/>
      <c r="E235" s="28"/>
      <c r="F235" s="20"/>
      <c r="G235" s="20"/>
      <c r="H235" s="20"/>
      <c r="I235" s="29"/>
      <c r="J235" s="19"/>
      <c r="K235" s="19"/>
      <c r="L235" s="30"/>
      <c r="M235" s="19"/>
      <c r="N235" s="19"/>
    </row>
    <row r="236" spans="4:14" ht="12.75">
      <c r="D236" s="5"/>
      <c r="E236" s="28"/>
      <c r="F236" s="20"/>
      <c r="G236" s="20"/>
      <c r="H236" s="20"/>
      <c r="I236" s="29"/>
      <c r="J236" s="19"/>
      <c r="K236" s="19"/>
      <c r="L236" s="30"/>
      <c r="M236" s="19"/>
      <c r="N236" s="19"/>
    </row>
    <row r="237" spans="4:14" ht="12.75">
      <c r="D237" s="5"/>
      <c r="E237" s="28"/>
      <c r="F237" s="20"/>
      <c r="G237" s="20"/>
      <c r="H237" s="20"/>
      <c r="I237" s="29"/>
      <c r="J237" s="19"/>
      <c r="K237" s="19"/>
      <c r="L237" s="30"/>
      <c r="M237" s="19"/>
      <c r="N237" s="19"/>
    </row>
    <row r="238" spans="4:14" ht="12.75">
      <c r="D238" s="5"/>
      <c r="E238" s="28"/>
      <c r="F238" s="20"/>
      <c r="G238" s="20"/>
      <c r="H238" s="20"/>
      <c r="I238" s="29"/>
      <c r="J238" s="19"/>
      <c r="K238" s="19"/>
      <c r="L238" s="30"/>
      <c r="M238" s="19"/>
      <c r="N238" s="19"/>
    </row>
    <row r="239" spans="4:14" ht="12.75">
      <c r="D239" s="5"/>
      <c r="E239" s="28"/>
      <c r="F239" s="20"/>
      <c r="G239" s="20"/>
      <c r="H239" s="20"/>
      <c r="I239" s="29"/>
      <c r="J239" s="19"/>
      <c r="K239" s="19"/>
      <c r="L239" s="30"/>
      <c r="M239" s="19"/>
      <c r="N239" s="19"/>
    </row>
    <row r="240" spans="4:14" ht="12.75">
      <c r="D240" s="5"/>
      <c r="E240" s="28"/>
      <c r="F240" s="20"/>
      <c r="G240" s="20"/>
      <c r="H240" s="20"/>
      <c r="I240" s="29"/>
      <c r="J240" s="19"/>
      <c r="K240" s="19"/>
      <c r="L240" s="30"/>
      <c r="M240" s="19"/>
      <c r="N240" s="19"/>
    </row>
    <row r="241" spans="4:14" ht="12.75">
      <c r="D241" s="5"/>
      <c r="E241" s="28"/>
      <c r="F241" s="20"/>
      <c r="G241" s="20"/>
      <c r="H241" s="20"/>
      <c r="I241" s="29"/>
      <c r="J241" s="19"/>
      <c r="K241" s="19"/>
      <c r="L241" s="30"/>
      <c r="M241" s="19"/>
      <c r="N241" s="19"/>
    </row>
    <row r="242" spans="4:14" ht="12.75">
      <c r="D242" s="5"/>
      <c r="E242" s="28"/>
      <c r="F242" s="20"/>
      <c r="G242" s="20"/>
      <c r="H242" s="20"/>
      <c r="I242" s="29"/>
      <c r="J242" s="19"/>
      <c r="K242" s="19"/>
      <c r="L242" s="30"/>
      <c r="M242" s="19"/>
      <c r="N242" s="19"/>
    </row>
    <row r="243" spans="4:14" ht="12.75">
      <c r="D243" s="5"/>
      <c r="E243" s="28"/>
      <c r="F243" s="20"/>
      <c r="G243" s="20"/>
      <c r="H243" s="20"/>
      <c r="I243" s="29"/>
      <c r="J243" s="19"/>
      <c r="K243" s="19"/>
      <c r="L243" s="30"/>
      <c r="M243" s="19"/>
      <c r="N243" s="19"/>
    </row>
    <row r="244" spans="4:14" ht="12.75">
      <c r="D244" s="5"/>
      <c r="E244" s="28"/>
      <c r="F244" s="20"/>
      <c r="G244" s="20"/>
      <c r="H244" s="20"/>
      <c r="I244" s="29"/>
      <c r="J244" s="19"/>
      <c r="K244" s="19"/>
      <c r="L244" s="30"/>
      <c r="M244" s="19"/>
      <c r="N244" s="19"/>
    </row>
    <row r="245" spans="4:14" ht="12.75">
      <c r="D245" s="5"/>
      <c r="E245" s="28"/>
      <c r="F245" s="20"/>
      <c r="G245" s="20"/>
      <c r="H245" s="20"/>
      <c r="I245" s="29"/>
      <c r="J245" s="19"/>
      <c r="K245" s="19"/>
      <c r="L245" s="30"/>
      <c r="M245" s="19"/>
      <c r="N245" s="19"/>
    </row>
    <row r="246" spans="4:14" ht="12.75">
      <c r="D246" s="5"/>
      <c r="E246" s="28"/>
      <c r="F246" s="20"/>
      <c r="G246" s="20"/>
      <c r="H246" s="20"/>
      <c r="I246" s="29"/>
      <c r="J246" s="19"/>
      <c r="K246" s="19"/>
      <c r="L246" s="30"/>
      <c r="M246" s="19"/>
      <c r="N246" s="19"/>
    </row>
    <row r="247" spans="4:14" ht="12.75">
      <c r="D247" s="5"/>
      <c r="E247" s="28"/>
      <c r="F247" s="20"/>
      <c r="G247" s="20"/>
      <c r="H247" s="20"/>
      <c r="I247" s="29"/>
      <c r="J247" s="19"/>
      <c r="K247" s="19"/>
      <c r="L247" s="30"/>
      <c r="M247" s="19"/>
      <c r="N247" s="19"/>
    </row>
    <row r="248" spans="4:14" ht="12.75">
      <c r="D248" s="5"/>
      <c r="E248" s="28"/>
      <c r="F248" s="20"/>
      <c r="G248" s="20"/>
      <c r="H248" s="20"/>
      <c r="I248" s="29"/>
      <c r="J248" s="19"/>
      <c r="K248" s="19"/>
      <c r="L248" s="30"/>
      <c r="M248" s="19"/>
      <c r="N248" s="19"/>
    </row>
    <row r="249" spans="4:14" ht="12.75">
      <c r="D249" s="5"/>
      <c r="E249" s="28"/>
      <c r="F249" s="20"/>
      <c r="G249" s="20"/>
      <c r="H249" s="20"/>
      <c r="I249" s="29"/>
      <c r="J249" s="19"/>
      <c r="K249" s="19"/>
      <c r="L249" s="30"/>
      <c r="M249" s="19"/>
      <c r="N249" s="19"/>
    </row>
    <row r="250" spans="4:14" ht="12.75">
      <c r="D250" s="5"/>
      <c r="E250" s="28"/>
      <c r="F250" s="20"/>
      <c r="G250" s="20"/>
      <c r="H250" s="20"/>
      <c r="I250" s="29"/>
      <c r="J250" s="19"/>
      <c r="K250" s="19"/>
      <c r="L250" s="30"/>
      <c r="M250" s="19"/>
      <c r="N250" s="19"/>
    </row>
    <row r="251" spans="4:14" ht="12.75">
      <c r="D251" s="5"/>
      <c r="E251" s="28"/>
      <c r="F251" s="20"/>
      <c r="G251" s="20"/>
      <c r="H251" s="20"/>
      <c r="I251" s="29"/>
      <c r="J251" s="19"/>
      <c r="K251" s="19"/>
      <c r="L251" s="30"/>
      <c r="M251" s="19"/>
      <c r="N251" s="19"/>
    </row>
    <row r="252" spans="4:14" ht="12.75">
      <c r="D252" s="5"/>
      <c r="E252" s="28"/>
      <c r="F252" s="20"/>
      <c r="G252" s="20"/>
      <c r="H252" s="20"/>
      <c r="I252" s="29"/>
      <c r="J252" s="19"/>
      <c r="K252" s="19"/>
      <c r="L252" s="30"/>
      <c r="M252" s="19"/>
      <c r="N252" s="19"/>
    </row>
    <row r="253" spans="4:14" ht="12.75">
      <c r="D253" s="5"/>
      <c r="E253" s="28"/>
      <c r="F253" s="20"/>
      <c r="G253" s="20"/>
      <c r="H253" s="20"/>
      <c r="I253" s="29"/>
      <c r="J253" s="19"/>
      <c r="K253" s="19"/>
      <c r="L253" s="30"/>
      <c r="M253" s="19"/>
      <c r="N253" s="19"/>
    </row>
    <row r="254" spans="4:14" ht="12.75">
      <c r="D254" s="5"/>
      <c r="E254" s="28"/>
      <c r="F254" s="20"/>
      <c r="G254" s="20"/>
      <c r="H254" s="20"/>
      <c r="I254" s="29"/>
      <c r="J254" s="19"/>
      <c r="K254" s="19"/>
      <c r="L254" s="30"/>
      <c r="M254" s="19"/>
      <c r="N254" s="19"/>
    </row>
    <row r="255" spans="4:14" ht="12.75">
      <c r="D255" s="5"/>
      <c r="E255" s="28"/>
      <c r="F255" s="20"/>
      <c r="G255" s="20"/>
      <c r="H255" s="20"/>
      <c r="I255" s="29"/>
      <c r="J255" s="19"/>
      <c r="K255" s="19"/>
      <c r="L255" s="30"/>
      <c r="M255" s="19"/>
      <c r="N255" s="19"/>
    </row>
    <row r="256" spans="4:14" ht="12.75">
      <c r="D256" s="5"/>
      <c r="E256" s="28"/>
      <c r="F256" s="20"/>
      <c r="G256" s="20"/>
      <c r="H256" s="20"/>
      <c r="I256" s="29"/>
      <c r="J256" s="19"/>
      <c r="K256" s="19"/>
      <c r="L256" s="30"/>
      <c r="M256" s="19"/>
      <c r="N256" s="19"/>
    </row>
    <row r="257" spans="4:14" ht="12.75">
      <c r="D257" s="5"/>
      <c r="E257" s="28"/>
      <c r="F257" s="20"/>
      <c r="G257" s="20"/>
      <c r="H257" s="20"/>
      <c r="I257" s="29"/>
      <c r="J257" s="19"/>
      <c r="K257" s="19"/>
      <c r="L257" s="30"/>
      <c r="M257" s="19"/>
      <c r="N257" s="19"/>
    </row>
    <row r="258" spans="4:14" ht="12.75">
      <c r="D258" s="5"/>
      <c r="E258" s="28"/>
      <c r="F258" s="20"/>
      <c r="G258" s="20"/>
      <c r="H258" s="20"/>
      <c r="I258" s="29"/>
      <c r="J258" s="19"/>
      <c r="K258" s="19"/>
      <c r="L258" s="30"/>
      <c r="M258" s="19"/>
      <c r="N258" s="19"/>
    </row>
    <row r="259" spans="4:14" ht="12.75">
      <c r="D259" s="5"/>
      <c r="E259" s="28"/>
      <c r="F259" s="20"/>
      <c r="G259" s="20"/>
      <c r="H259" s="20"/>
      <c r="I259" s="29"/>
      <c r="J259" s="19"/>
      <c r="K259" s="19"/>
      <c r="L259" s="30"/>
      <c r="M259" s="19"/>
      <c r="N259" s="19"/>
    </row>
    <row r="260" spans="4:14" ht="12.75">
      <c r="D260" s="5"/>
      <c r="E260" s="28"/>
      <c r="F260" s="20"/>
      <c r="G260" s="20"/>
      <c r="H260" s="20"/>
      <c r="I260" s="29"/>
      <c r="J260" s="19"/>
      <c r="K260" s="19"/>
      <c r="L260" s="30"/>
      <c r="M260" s="19"/>
      <c r="N260" s="19"/>
    </row>
    <row r="261" spans="4:14" ht="12.75">
      <c r="D261" s="5"/>
      <c r="E261" s="28"/>
      <c r="F261" s="20"/>
      <c r="G261" s="20"/>
      <c r="H261" s="20"/>
      <c r="I261" s="29"/>
      <c r="J261" s="19"/>
      <c r="K261" s="19"/>
      <c r="L261" s="30"/>
      <c r="M261" s="19"/>
      <c r="N261" s="19"/>
    </row>
    <row r="262" spans="4:14" ht="12.75">
      <c r="D262" s="5"/>
      <c r="E262" s="28"/>
      <c r="F262" s="20"/>
      <c r="G262" s="20"/>
      <c r="H262" s="20"/>
      <c r="I262" s="29"/>
      <c r="J262" s="19"/>
      <c r="K262" s="19"/>
      <c r="L262" s="30"/>
      <c r="M262" s="19"/>
      <c r="N262" s="19"/>
    </row>
    <row r="263" spans="4:14" ht="12.75">
      <c r="D263" s="5"/>
      <c r="E263" s="28"/>
      <c r="F263" s="20"/>
      <c r="G263" s="20"/>
      <c r="H263" s="20"/>
      <c r="I263" s="29"/>
      <c r="J263" s="19"/>
      <c r="K263" s="19"/>
      <c r="L263" s="30"/>
      <c r="M263" s="19"/>
      <c r="N263" s="19"/>
    </row>
    <row r="264" spans="4:14" ht="12.75">
      <c r="D264" s="5"/>
      <c r="E264" s="28"/>
      <c r="F264" s="20"/>
      <c r="G264" s="20"/>
      <c r="H264" s="20"/>
      <c r="I264" s="29"/>
      <c r="J264" s="19"/>
      <c r="K264" s="19"/>
      <c r="L264" s="30"/>
      <c r="M264" s="19"/>
      <c r="N264" s="19"/>
    </row>
    <row r="265" spans="4:14" ht="12.75">
      <c r="D265" s="5"/>
      <c r="E265" s="28"/>
      <c r="F265" s="20"/>
      <c r="G265" s="20"/>
      <c r="H265" s="20"/>
      <c r="I265" s="29"/>
      <c r="J265" s="19"/>
      <c r="K265" s="19"/>
      <c r="L265" s="30"/>
      <c r="M265" s="19"/>
      <c r="N265" s="19"/>
    </row>
    <row r="266" spans="4:14" ht="12.75">
      <c r="D266" s="5"/>
      <c r="E266" s="28"/>
      <c r="F266" s="20"/>
      <c r="G266" s="20"/>
      <c r="H266" s="20"/>
      <c r="I266" s="29"/>
      <c r="J266" s="19"/>
      <c r="K266" s="19"/>
      <c r="L266" s="30"/>
      <c r="M266" s="19"/>
      <c r="N266" s="19"/>
    </row>
    <row r="267" spans="4:14" ht="12.75">
      <c r="D267" s="5"/>
      <c r="E267" s="28"/>
      <c r="F267" s="20"/>
      <c r="G267" s="20"/>
      <c r="H267" s="20"/>
      <c r="I267" s="29"/>
      <c r="J267" s="19"/>
      <c r="K267" s="19"/>
      <c r="L267" s="30"/>
      <c r="M267" s="19"/>
      <c r="N267" s="19"/>
    </row>
    <row r="268" spans="4:14" ht="12.75">
      <c r="D268" s="5"/>
      <c r="E268" s="28"/>
      <c r="F268" s="20"/>
      <c r="G268" s="20"/>
      <c r="H268" s="20"/>
      <c r="I268" s="29"/>
      <c r="J268" s="19"/>
      <c r="K268" s="19"/>
      <c r="L268" s="30"/>
      <c r="M268" s="19"/>
      <c r="N268" s="19"/>
    </row>
    <row r="269" spans="4:14" ht="12.75">
      <c r="D269" s="5"/>
      <c r="E269" s="28"/>
      <c r="F269" s="20"/>
      <c r="G269" s="20"/>
      <c r="H269" s="20"/>
      <c r="I269" s="29"/>
      <c r="J269" s="19"/>
      <c r="K269" s="19"/>
      <c r="L269" s="30"/>
      <c r="M269" s="19"/>
      <c r="N269" s="19"/>
    </row>
    <row r="270" spans="4:14" ht="12.75">
      <c r="D270" s="5"/>
      <c r="E270" s="28"/>
      <c r="F270" s="20"/>
      <c r="G270" s="20"/>
      <c r="H270" s="20"/>
      <c r="I270" s="29"/>
      <c r="J270" s="19"/>
      <c r="K270" s="19"/>
      <c r="L270" s="30"/>
      <c r="M270" s="19"/>
      <c r="N270" s="19"/>
    </row>
    <row r="271" spans="4:14" ht="12.75">
      <c r="D271" s="5"/>
      <c r="E271" s="28"/>
      <c r="F271" s="20"/>
      <c r="G271" s="20"/>
      <c r="H271" s="20"/>
      <c r="I271" s="29"/>
      <c r="J271" s="19"/>
      <c r="K271" s="19"/>
      <c r="L271" s="30"/>
      <c r="M271" s="19"/>
      <c r="N271" s="19"/>
    </row>
    <row r="272" spans="4:14" ht="12.75">
      <c r="D272" s="5"/>
      <c r="E272" s="28"/>
      <c r="F272" s="20"/>
      <c r="G272" s="20"/>
      <c r="H272" s="20"/>
      <c r="I272" s="29"/>
      <c r="J272" s="19"/>
      <c r="K272" s="19"/>
      <c r="L272" s="30"/>
      <c r="M272" s="19"/>
      <c r="N272" s="19"/>
    </row>
    <row r="273" spans="4:14" ht="12.75">
      <c r="D273" s="5"/>
      <c r="E273" s="28"/>
      <c r="F273" s="20"/>
      <c r="G273" s="20"/>
      <c r="H273" s="20"/>
      <c r="I273" s="29"/>
      <c r="J273" s="19"/>
      <c r="K273" s="19"/>
      <c r="L273" s="30"/>
      <c r="M273" s="19"/>
      <c r="N273" s="19"/>
    </row>
    <row r="274" spans="4:14" ht="12.75">
      <c r="D274" s="5"/>
      <c r="E274" s="28"/>
      <c r="F274" s="20"/>
      <c r="G274" s="20"/>
      <c r="H274" s="20"/>
      <c r="I274" s="29"/>
      <c r="J274" s="19"/>
      <c r="K274" s="19"/>
      <c r="L274" s="30"/>
      <c r="M274" s="19"/>
      <c r="N274" s="19"/>
    </row>
    <row r="275" spans="4:14" ht="12.75">
      <c r="D275" s="5"/>
      <c r="E275" s="28"/>
      <c r="F275" s="20"/>
      <c r="G275" s="20"/>
      <c r="H275" s="20"/>
      <c r="I275" s="29"/>
      <c r="J275" s="19"/>
      <c r="K275" s="19"/>
      <c r="L275" s="30"/>
      <c r="M275" s="19"/>
      <c r="N275" s="19"/>
    </row>
    <row r="276" spans="4:14" ht="12.75">
      <c r="D276" s="5"/>
      <c r="E276" s="28"/>
      <c r="F276" s="20"/>
      <c r="G276" s="20"/>
      <c r="H276" s="20"/>
      <c r="I276" s="29"/>
      <c r="J276" s="19"/>
      <c r="K276" s="19"/>
      <c r="L276" s="30"/>
      <c r="M276" s="19"/>
      <c r="N276" s="19"/>
    </row>
    <row r="277" spans="4:14" ht="12.75">
      <c r="D277" s="5"/>
      <c r="E277" s="28"/>
      <c r="F277" s="20"/>
      <c r="G277" s="20"/>
      <c r="H277" s="20"/>
      <c r="I277" s="29"/>
      <c r="J277" s="19"/>
      <c r="K277" s="19"/>
      <c r="L277" s="30"/>
      <c r="M277" s="19"/>
      <c r="N277" s="19"/>
    </row>
    <row r="278" spans="4:14" ht="12.75">
      <c r="D278" s="5"/>
      <c r="E278" s="28"/>
      <c r="F278" s="20"/>
      <c r="G278" s="20"/>
      <c r="H278" s="20"/>
      <c r="I278" s="29"/>
      <c r="J278" s="19"/>
      <c r="K278" s="19"/>
      <c r="L278" s="30"/>
      <c r="M278" s="19"/>
      <c r="N278" s="19"/>
    </row>
    <row r="279" spans="4:14" ht="12.75">
      <c r="D279" s="5"/>
      <c r="E279" s="28"/>
      <c r="F279" s="20"/>
      <c r="G279" s="20"/>
      <c r="H279" s="20"/>
      <c r="I279" s="29"/>
      <c r="J279" s="19"/>
      <c r="K279" s="19"/>
      <c r="L279" s="30"/>
      <c r="M279" s="19"/>
      <c r="N279" s="19"/>
    </row>
    <row r="280" spans="4:14" ht="12.75">
      <c r="D280" s="5"/>
      <c r="E280" s="28"/>
      <c r="F280" s="20"/>
      <c r="G280" s="20"/>
      <c r="H280" s="20"/>
      <c r="I280" s="29"/>
      <c r="J280" s="19"/>
      <c r="K280" s="19"/>
      <c r="L280" s="30"/>
      <c r="M280" s="19"/>
      <c r="N280" s="19"/>
    </row>
    <row r="281" spans="4:14" ht="12.75">
      <c r="D281" s="5"/>
      <c r="E281" s="28"/>
      <c r="F281" s="20"/>
      <c r="G281" s="20"/>
      <c r="H281" s="20"/>
      <c r="I281" s="29"/>
      <c r="J281" s="19"/>
      <c r="K281" s="19"/>
      <c r="L281" s="30"/>
      <c r="M281" s="19"/>
      <c r="N281" s="19"/>
    </row>
    <row r="282" spans="4:14" ht="12.75">
      <c r="D282" s="5"/>
      <c r="E282" s="28"/>
      <c r="F282" s="20"/>
      <c r="G282" s="20"/>
      <c r="H282" s="20"/>
      <c r="I282" s="29"/>
      <c r="J282" s="19"/>
      <c r="K282" s="19"/>
      <c r="L282" s="30"/>
      <c r="M282" s="19"/>
      <c r="N282" s="19"/>
    </row>
    <row r="283" spans="4:14" ht="12.75">
      <c r="D283" s="5"/>
      <c r="E283" s="28"/>
      <c r="F283" s="20"/>
      <c r="G283" s="20"/>
      <c r="H283" s="20"/>
      <c r="I283" s="29"/>
      <c r="J283" s="19"/>
      <c r="K283" s="19"/>
      <c r="L283" s="30"/>
      <c r="M283" s="19"/>
      <c r="N283" s="19"/>
    </row>
    <row r="284" spans="4:14" ht="12.75">
      <c r="D284" s="5"/>
      <c r="E284" s="28"/>
      <c r="F284" s="20"/>
      <c r="G284" s="20"/>
      <c r="H284" s="20"/>
      <c r="I284" s="29"/>
      <c r="J284" s="19"/>
      <c r="K284" s="19"/>
      <c r="L284" s="30"/>
      <c r="M284" s="19"/>
      <c r="N284" s="19"/>
    </row>
    <row r="285" spans="4:14" ht="12.75">
      <c r="D285" s="5"/>
      <c r="E285" s="28"/>
      <c r="F285" s="20"/>
      <c r="G285" s="20"/>
      <c r="H285" s="20"/>
      <c r="I285" s="29"/>
      <c r="J285" s="19"/>
      <c r="K285" s="19"/>
      <c r="L285" s="30"/>
      <c r="M285" s="19"/>
      <c r="N285" s="19"/>
    </row>
    <row r="286" spans="4:14" ht="12.75">
      <c r="D286" s="5"/>
      <c r="E286" s="28"/>
      <c r="F286" s="20"/>
      <c r="G286" s="20"/>
      <c r="H286" s="20"/>
      <c r="I286" s="29"/>
      <c r="J286" s="19"/>
      <c r="K286" s="19"/>
      <c r="L286" s="30"/>
      <c r="M286" s="19"/>
      <c r="N286" s="19"/>
    </row>
    <row r="287" spans="4:14" ht="12.75">
      <c r="D287" s="5"/>
      <c r="E287" s="28"/>
      <c r="F287" s="20"/>
      <c r="G287" s="20"/>
      <c r="H287" s="20"/>
      <c r="I287" s="29"/>
      <c r="J287" s="19"/>
      <c r="K287" s="19"/>
      <c r="L287" s="30"/>
      <c r="M287" s="19"/>
      <c r="N287" s="19"/>
    </row>
    <row r="288" spans="4:14" ht="12.75">
      <c r="D288" s="5"/>
      <c r="E288" s="28"/>
      <c r="F288" s="20"/>
      <c r="G288" s="20"/>
      <c r="H288" s="20"/>
      <c r="I288" s="29"/>
      <c r="J288" s="19"/>
      <c r="K288" s="19"/>
      <c r="L288" s="30"/>
      <c r="M288" s="19"/>
      <c r="N288" s="19"/>
    </row>
    <row r="289" spans="4:14" ht="12.75">
      <c r="D289" s="5"/>
      <c r="E289" s="28"/>
      <c r="F289" s="20"/>
      <c r="G289" s="20"/>
      <c r="H289" s="20"/>
      <c r="I289" s="29"/>
      <c r="J289" s="19"/>
      <c r="K289" s="19"/>
      <c r="L289" s="30"/>
      <c r="M289" s="19"/>
      <c r="N289" s="19"/>
    </row>
    <row r="290" spans="4:14" ht="12.75">
      <c r="D290" s="5"/>
      <c r="E290" s="28"/>
      <c r="F290" s="20"/>
      <c r="G290" s="20"/>
      <c r="H290" s="20"/>
      <c r="I290" s="29"/>
      <c r="J290" s="19"/>
      <c r="K290" s="19"/>
      <c r="L290" s="30"/>
      <c r="M290" s="19"/>
      <c r="N290" s="19"/>
    </row>
    <row r="291" spans="4:14" ht="12.75">
      <c r="D291" s="5"/>
      <c r="E291" s="28"/>
      <c r="F291" s="20"/>
      <c r="G291" s="20"/>
      <c r="H291" s="20"/>
      <c r="I291" s="29"/>
      <c r="J291" s="19"/>
      <c r="K291" s="19"/>
      <c r="L291" s="30"/>
      <c r="M291" s="19"/>
      <c r="N291" s="19"/>
    </row>
    <row r="292" spans="4:14" ht="12.75">
      <c r="D292" s="5"/>
      <c r="E292" s="28"/>
      <c r="F292" s="20"/>
      <c r="G292" s="20"/>
      <c r="H292" s="20"/>
      <c r="I292" s="29"/>
      <c r="J292" s="19"/>
      <c r="K292" s="19"/>
      <c r="L292" s="30"/>
      <c r="M292" s="19"/>
      <c r="N292" s="19"/>
    </row>
    <row r="293" spans="4:14" ht="12.75">
      <c r="D293" s="5"/>
      <c r="E293" s="28"/>
      <c r="F293" s="20"/>
      <c r="G293" s="20"/>
      <c r="H293" s="20"/>
      <c r="I293" s="29"/>
      <c r="J293" s="19"/>
      <c r="K293" s="19"/>
      <c r="L293" s="30"/>
      <c r="M293" s="19"/>
      <c r="N293" s="19"/>
    </row>
    <row r="294" spans="4:14" ht="12.75">
      <c r="D294" s="5"/>
      <c r="E294" s="28"/>
      <c r="F294" s="20"/>
      <c r="G294" s="20"/>
      <c r="H294" s="20"/>
      <c r="I294" s="29"/>
      <c r="J294" s="19"/>
      <c r="K294" s="19"/>
      <c r="L294" s="30"/>
      <c r="M294" s="19"/>
      <c r="N294" s="19"/>
    </row>
    <row r="295" spans="4:14" ht="12.75">
      <c r="D295" s="5"/>
      <c r="E295" s="28"/>
      <c r="F295" s="20"/>
      <c r="G295" s="20"/>
      <c r="H295" s="20"/>
      <c r="I295" s="29"/>
      <c r="J295" s="19"/>
      <c r="K295" s="19"/>
      <c r="L295" s="30"/>
      <c r="M295" s="19"/>
      <c r="N295" s="19"/>
    </row>
    <row r="296" spans="4:14" ht="12.75">
      <c r="D296" s="5"/>
      <c r="E296" s="28"/>
      <c r="F296" s="20"/>
      <c r="G296" s="20"/>
      <c r="H296" s="20"/>
      <c r="I296" s="29"/>
      <c r="J296" s="19"/>
      <c r="K296" s="19"/>
      <c r="L296" s="30"/>
      <c r="M296" s="19"/>
      <c r="N296" s="19"/>
    </row>
    <row r="297" spans="4:14" ht="12.75">
      <c r="D297" s="5"/>
      <c r="E297" s="28"/>
      <c r="F297" s="20"/>
      <c r="G297" s="20"/>
      <c r="H297" s="20"/>
      <c r="I297" s="29"/>
      <c r="J297" s="19"/>
      <c r="K297" s="19"/>
      <c r="L297" s="30"/>
      <c r="M297" s="19"/>
      <c r="N297" s="19"/>
    </row>
    <row r="298" spans="4:14" ht="12.75">
      <c r="D298" s="5"/>
      <c r="E298" s="28"/>
      <c r="F298" s="20"/>
      <c r="G298" s="20"/>
      <c r="H298" s="20"/>
      <c r="I298" s="29"/>
      <c r="J298" s="19"/>
      <c r="K298" s="19"/>
      <c r="L298" s="30"/>
      <c r="M298" s="19"/>
      <c r="N298" s="19"/>
    </row>
    <row r="299" spans="4:14" ht="12.75">
      <c r="D299" s="5"/>
      <c r="E299" s="28"/>
      <c r="F299" s="20"/>
      <c r="G299" s="20"/>
      <c r="H299" s="20"/>
      <c r="I299" s="29"/>
      <c r="J299" s="19"/>
      <c r="K299" s="19"/>
      <c r="L299" s="30"/>
      <c r="M299" s="19"/>
      <c r="N299" s="19"/>
    </row>
    <row r="300" spans="4:14" ht="12.75">
      <c r="D300" s="5"/>
      <c r="E300" s="28"/>
      <c r="F300" s="20"/>
      <c r="G300" s="20"/>
      <c r="H300" s="20"/>
      <c r="I300" s="29"/>
      <c r="J300" s="19"/>
      <c r="K300" s="19"/>
      <c r="L300" s="30"/>
      <c r="M300" s="19"/>
      <c r="N300" s="19"/>
    </row>
    <row r="301" spans="4:14" ht="12.75">
      <c r="D301" s="5"/>
      <c r="E301" s="28"/>
      <c r="F301" s="20"/>
      <c r="G301" s="20"/>
      <c r="H301" s="20"/>
      <c r="I301" s="29"/>
      <c r="J301" s="19"/>
      <c r="K301" s="19"/>
      <c r="L301" s="30"/>
      <c r="M301" s="19"/>
      <c r="N301" s="19"/>
    </row>
    <row r="302" spans="4:14" ht="12.75">
      <c r="D302" s="5"/>
      <c r="E302" s="28"/>
      <c r="F302" s="20"/>
      <c r="G302" s="20"/>
      <c r="H302" s="20"/>
      <c r="I302" s="29"/>
      <c r="J302" s="19"/>
      <c r="K302" s="19"/>
      <c r="L302" s="30"/>
      <c r="M302" s="19"/>
      <c r="N302" s="19"/>
    </row>
    <row r="303" spans="4:14" ht="12.75">
      <c r="D303" s="5"/>
      <c r="E303" s="28"/>
      <c r="F303" s="20"/>
      <c r="G303" s="20"/>
      <c r="H303" s="20"/>
      <c r="I303" s="29"/>
      <c r="J303" s="19"/>
      <c r="K303" s="19"/>
      <c r="L303" s="30"/>
      <c r="M303" s="19"/>
      <c r="N303" s="19"/>
    </row>
    <row r="304" spans="4:14" ht="12.75">
      <c r="D304" s="5"/>
      <c r="E304" s="28"/>
      <c r="F304" s="20"/>
      <c r="G304" s="20"/>
      <c r="H304" s="20"/>
      <c r="I304" s="29"/>
      <c r="J304" s="19"/>
      <c r="K304" s="19"/>
      <c r="L304" s="30"/>
      <c r="M304" s="19"/>
      <c r="N304" s="19"/>
    </row>
    <row r="305" spans="4:14" ht="12.75">
      <c r="D305" s="5"/>
      <c r="E305" s="28"/>
      <c r="F305" s="20"/>
      <c r="G305" s="20"/>
      <c r="H305" s="20"/>
      <c r="I305" s="29"/>
      <c r="J305" s="19"/>
      <c r="K305" s="19"/>
      <c r="L305" s="30"/>
      <c r="M305" s="19"/>
      <c r="N305" s="19"/>
    </row>
    <row r="306" spans="4:14" ht="12.75">
      <c r="D306" s="5"/>
      <c r="E306" s="28"/>
      <c r="F306" s="20"/>
      <c r="G306" s="20"/>
      <c r="H306" s="20"/>
      <c r="I306" s="29"/>
      <c r="J306" s="19"/>
      <c r="K306" s="19"/>
      <c r="L306" s="30"/>
      <c r="M306" s="19"/>
      <c r="N306" s="19"/>
    </row>
    <row r="307" spans="4:14" ht="12.75">
      <c r="D307" s="5"/>
      <c r="E307" s="28"/>
      <c r="F307" s="20"/>
      <c r="G307" s="20"/>
      <c r="H307" s="20"/>
      <c r="I307" s="29"/>
      <c r="J307" s="19"/>
      <c r="K307" s="19"/>
      <c r="L307" s="30"/>
      <c r="M307" s="19"/>
      <c r="N307" s="19"/>
    </row>
    <row r="308" spans="4:14" ht="12.75">
      <c r="D308" s="5"/>
      <c r="E308" s="28"/>
      <c r="F308" s="20"/>
      <c r="G308" s="20"/>
      <c r="H308" s="20"/>
      <c r="I308" s="29"/>
      <c r="J308" s="19"/>
      <c r="K308" s="19"/>
      <c r="L308" s="30"/>
      <c r="M308" s="19"/>
      <c r="N308" s="19"/>
    </row>
    <row r="309" spans="4:14" ht="12.75">
      <c r="D309" s="5"/>
      <c r="E309" s="28"/>
      <c r="F309" s="20"/>
      <c r="G309" s="20"/>
      <c r="H309" s="20"/>
      <c r="I309" s="29"/>
      <c r="J309" s="19"/>
      <c r="K309" s="19"/>
      <c r="L309" s="30"/>
      <c r="M309" s="19"/>
      <c r="N309" s="19"/>
    </row>
    <row r="310" spans="4:14" ht="12.75">
      <c r="D310" s="5"/>
      <c r="E310" s="28"/>
      <c r="F310" s="20"/>
      <c r="G310" s="20"/>
      <c r="H310" s="20"/>
      <c r="I310" s="29"/>
      <c r="J310" s="19"/>
      <c r="K310" s="19"/>
      <c r="L310" s="30"/>
      <c r="M310" s="19"/>
      <c r="N310" s="19"/>
    </row>
    <row r="311" spans="4:14" ht="12.75">
      <c r="D311" s="5"/>
      <c r="E311" s="28"/>
      <c r="F311" s="20"/>
      <c r="G311" s="20"/>
      <c r="H311" s="20"/>
      <c r="I311" s="29"/>
      <c r="J311" s="19"/>
      <c r="K311" s="19"/>
      <c r="L311" s="30"/>
      <c r="M311" s="19"/>
      <c r="N311" s="19"/>
    </row>
    <row r="312" spans="4:14" ht="12.75">
      <c r="D312" s="5"/>
      <c r="E312" s="28"/>
      <c r="F312" s="20"/>
      <c r="G312" s="20"/>
      <c r="H312" s="20"/>
      <c r="I312" s="29"/>
      <c r="J312" s="19"/>
      <c r="K312" s="19"/>
      <c r="L312" s="30"/>
      <c r="M312" s="19"/>
      <c r="N312" s="19"/>
    </row>
    <row r="313" spans="4:14" ht="12.75">
      <c r="D313" s="5"/>
      <c r="E313" s="28"/>
      <c r="F313" s="20"/>
      <c r="G313" s="20"/>
      <c r="H313" s="20"/>
      <c r="I313" s="29"/>
      <c r="J313" s="19"/>
      <c r="K313" s="19"/>
      <c r="L313" s="30"/>
      <c r="M313" s="19"/>
      <c r="N313" s="19"/>
    </row>
    <row r="314" spans="4:14" ht="12.75">
      <c r="D314" s="5"/>
      <c r="E314" s="28"/>
      <c r="F314" s="20"/>
      <c r="G314" s="20"/>
      <c r="H314" s="20"/>
      <c r="I314" s="29"/>
      <c r="J314" s="19"/>
      <c r="K314" s="19"/>
      <c r="L314" s="30"/>
      <c r="M314" s="19"/>
      <c r="N314" s="19"/>
    </row>
    <row r="315" spans="4:14" ht="12.75">
      <c r="D315" s="5"/>
      <c r="E315" s="28"/>
      <c r="F315" s="20"/>
      <c r="G315" s="20"/>
      <c r="H315" s="20"/>
      <c r="I315" s="29"/>
      <c r="J315" s="19"/>
      <c r="K315" s="19"/>
      <c r="L315" s="30"/>
      <c r="M315" s="19"/>
      <c r="N315" s="19"/>
    </row>
    <row r="316" spans="4:14" ht="12.75">
      <c r="D316" s="5"/>
      <c r="E316" s="28"/>
      <c r="F316" s="20"/>
      <c r="G316" s="20"/>
      <c r="H316" s="20"/>
      <c r="I316" s="29"/>
      <c r="J316" s="19"/>
      <c r="K316" s="19"/>
      <c r="L316" s="30"/>
      <c r="M316" s="19"/>
      <c r="N316" s="19"/>
    </row>
    <row r="317" spans="4:14" ht="12.75">
      <c r="D317" s="5"/>
      <c r="E317" s="28"/>
      <c r="F317" s="20"/>
      <c r="G317" s="20"/>
      <c r="H317" s="20"/>
      <c r="I317" s="29"/>
      <c r="J317" s="19"/>
      <c r="K317" s="19"/>
      <c r="L317" s="30"/>
      <c r="M317" s="19"/>
      <c r="N317" s="19"/>
    </row>
    <row r="318" spans="4:14" ht="12.75">
      <c r="D318" s="5"/>
      <c r="E318" s="28"/>
      <c r="F318" s="20"/>
      <c r="G318" s="20"/>
      <c r="H318" s="20"/>
      <c r="I318" s="29"/>
      <c r="J318" s="19"/>
      <c r="K318" s="19"/>
      <c r="L318" s="30"/>
      <c r="M318" s="19"/>
      <c r="N318" s="19"/>
    </row>
    <row r="319" spans="4:14" ht="12.75">
      <c r="D319" s="5"/>
      <c r="E319" s="28"/>
      <c r="F319" s="20"/>
      <c r="G319" s="20"/>
      <c r="H319" s="20"/>
      <c r="I319" s="29"/>
      <c r="J319" s="19"/>
      <c r="K319" s="19"/>
      <c r="L319" s="30"/>
      <c r="M319" s="19"/>
      <c r="N319" s="19"/>
    </row>
    <row r="320" spans="4:14" ht="12.75">
      <c r="D320" s="5"/>
      <c r="E320" s="28"/>
      <c r="F320" s="20"/>
      <c r="G320" s="20"/>
      <c r="H320" s="20"/>
      <c r="I320" s="29"/>
      <c r="J320" s="19"/>
      <c r="K320" s="19"/>
      <c r="L320" s="30"/>
      <c r="M320" s="19"/>
      <c r="N320" s="19"/>
    </row>
    <row r="321" spans="4:14" ht="12.75">
      <c r="D321" s="5"/>
      <c r="E321" s="28"/>
      <c r="F321" s="20"/>
      <c r="G321" s="20"/>
      <c r="H321" s="20"/>
      <c r="I321" s="29"/>
      <c r="J321" s="19"/>
      <c r="K321" s="19"/>
      <c r="L321" s="30"/>
      <c r="M321" s="19"/>
      <c r="N321" s="19"/>
    </row>
    <row r="322" spans="4:14" ht="12.75">
      <c r="D322" s="5"/>
      <c r="E322" s="28"/>
      <c r="F322" s="20"/>
      <c r="G322" s="20"/>
      <c r="H322" s="20"/>
      <c r="I322" s="29"/>
      <c r="J322" s="19"/>
      <c r="K322" s="19"/>
      <c r="L322" s="30"/>
      <c r="M322" s="19"/>
      <c r="N322" s="19"/>
    </row>
    <row r="323" spans="4:14" ht="12.75">
      <c r="D323" s="5"/>
      <c r="E323" s="28"/>
      <c r="F323" s="20"/>
      <c r="G323" s="20"/>
      <c r="H323" s="20"/>
      <c r="I323" s="29"/>
      <c r="J323" s="19"/>
      <c r="K323" s="19"/>
      <c r="L323" s="30"/>
      <c r="M323" s="19"/>
      <c r="N323" s="19"/>
    </row>
    <row r="324" spans="4:14" ht="12.75">
      <c r="D324" s="5"/>
      <c r="E324" s="28"/>
      <c r="F324" s="20"/>
      <c r="G324" s="20"/>
      <c r="H324" s="20"/>
      <c r="I324" s="29"/>
      <c r="J324" s="19"/>
      <c r="K324" s="19"/>
      <c r="L324" s="30"/>
      <c r="M324" s="19"/>
      <c r="N324" s="19"/>
    </row>
    <row r="325" spans="4:14" ht="12.75">
      <c r="D325" s="5"/>
      <c r="E325" s="28"/>
      <c r="F325" s="20"/>
      <c r="G325" s="20"/>
      <c r="H325" s="20"/>
      <c r="I325" s="29"/>
      <c r="J325" s="19"/>
      <c r="K325" s="19"/>
      <c r="L325" s="30"/>
      <c r="M325" s="19"/>
      <c r="N325" s="19"/>
    </row>
    <row r="326" spans="4:14" ht="12.75">
      <c r="D326" s="5"/>
      <c r="E326" s="28"/>
      <c r="F326" s="20"/>
      <c r="G326" s="20"/>
      <c r="H326" s="20"/>
      <c r="I326" s="29"/>
      <c r="J326" s="19"/>
      <c r="K326" s="19"/>
      <c r="L326" s="30"/>
      <c r="M326" s="19"/>
      <c r="N326" s="19"/>
    </row>
    <row r="327" spans="4:14" ht="12.75">
      <c r="D327" s="5"/>
      <c r="E327" s="28"/>
      <c r="F327" s="20"/>
      <c r="G327" s="20"/>
      <c r="H327" s="20"/>
      <c r="I327" s="29"/>
      <c r="J327" s="19"/>
      <c r="K327" s="19"/>
      <c r="L327" s="30"/>
      <c r="M327" s="19"/>
      <c r="N327" s="19"/>
    </row>
    <row r="328" spans="4:14" ht="12.75">
      <c r="D328" s="5"/>
      <c r="E328" s="28"/>
      <c r="F328" s="20"/>
      <c r="G328" s="20"/>
      <c r="H328" s="20"/>
      <c r="I328" s="29"/>
      <c r="J328" s="19"/>
      <c r="K328" s="19"/>
      <c r="L328" s="30"/>
      <c r="M328" s="19"/>
      <c r="N328" s="19"/>
    </row>
    <row r="329" spans="4:14" ht="12.75">
      <c r="D329" s="5"/>
      <c r="E329" s="28"/>
      <c r="F329" s="20"/>
      <c r="G329" s="20"/>
      <c r="H329" s="20"/>
      <c r="I329" s="29"/>
      <c r="J329" s="19"/>
      <c r="K329" s="19"/>
      <c r="L329" s="30"/>
      <c r="M329" s="19"/>
      <c r="N329" s="19"/>
    </row>
    <row r="330" spans="4:14" ht="12.75">
      <c r="D330" s="5"/>
      <c r="E330" s="28"/>
      <c r="F330" s="20"/>
      <c r="G330" s="20"/>
      <c r="H330" s="20"/>
      <c r="I330" s="29"/>
      <c r="J330" s="19"/>
      <c r="K330" s="19"/>
      <c r="L330" s="30"/>
      <c r="M330" s="19"/>
      <c r="N330" s="19"/>
    </row>
    <row r="331" spans="4:14" ht="12.75">
      <c r="D331" s="5"/>
      <c r="E331" s="28"/>
      <c r="F331" s="20"/>
      <c r="G331" s="20"/>
      <c r="H331" s="20"/>
      <c r="I331" s="29"/>
      <c r="J331" s="19"/>
      <c r="K331" s="19"/>
      <c r="L331" s="30"/>
      <c r="M331" s="19"/>
      <c r="N331" s="19"/>
    </row>
    <row r="332" spans="4:14" ht="12.75">
      <c r="D332" s="5"/>
      <c r="E332" s="28"/>
      <c r="F332" s="20"/>
      <c r="G332" s="20"/>
      <c r="H332" s="20"/>
      <c r="I332" s="29"/>
      <c r="J332" s="19"/>
      <c r="K332" s="19"/>
      <c r="L332" s="30"/>
      <c r="M332" s="19"/>
      <c r="N332" s="19"/>
    </row>
    <row r="333" spans="4:14" ht="12.75">
      <c r="D333" s="5"/>
      <c r="E333" s="28"/>
      <c r="F333" s="20"/>
      <c r="G333" s="20"/>
      <c r="H333" s="20"/>
      <c r="I333" s="29"/>
      <c r="J333" s="19"/>
      <c r="K333" s="19"/>
      <c r="L333" s="30"/>
      <c r="M333" s="19"/>
      <c r="N333" s="19"/>
    </row>
    <row r="334" spans="4:14" ht="12.75">
      <c r="D334" s="5"/>
      <c r="E334" s="28"/>
      <c r="F334" s="20"/>
      <c r="G334" s="20"/>
      <c r="H334" s="20"/>
      <c r="I334" s="29"/>
      <c r="J334" s="19"/>
      <c r="K334" s="19"/>
      <c r="L334" s="30"/>
      <c r="M334" s="19"/>
      <c r="N334" s="19"/>
    </row>
    <row r="335" spans="4:14" ht="12.75">
      <c r="D335" s="5"/>
      <c r="E335" s="28"/>
      <c r="F335" s="20"/>
      <c r="G335" s="20"/>
      <c r="H335" s="20"/>
      <c r="I335" s="29"/>
      <c r="J335" s="19"/>
      <c r="K335" s="19"/>
      <c r="L335" s="30"/>
      <c r="M335" s="19"/>
      <c r="N335" s="19"/>
    </row>
  </sheetData>
  <sheetProtection/>
  <mergeCells count="180">
    <mergeCell ref="C92:C94"/>
    <mergeCell ref="D92:D94"/>
    <mergeCell ref="B83:B85"/>
    <mergeCell ref="C83:C85"/>
    <mergeCell ref="D83:D85"/>
    <mergeCell ref="B161:B163"/>
    <mergeCell ref="C161:C163"/>
    <mergeCell ref="D161:D163"/>
    <mergeCell ref="C146:C148"/>
    <mergeCell ref="C149:C151"/>
    <mergeCell ref="B167:B169"/>
    <mergeCell ref="C167:C169"/>
    <mergeCell ref="D167:D169"/>
    <mergeCell ref="B38:B40"/>
    <mergeCell ref="C38:C40"/>
    <mergeCell ref="D38:D40"/>
    <mergeCell ref="B98:B100"/>
    <mergeCell ref="C98:C100"/>
    <mergeCell ref="D98:D100"/>
    <mergeCell ref="C89:C91"/>
    <mergeCell ref="C173:C175"/>
    <mergeCell ref="C176:C178"/>
    <mergeCell ref="C179:C181"/>
    <mergeCell ref="B44:B46"/>
    <mergeCell ref="C44:C46"/>
    <mergeCell ref="D44:D46"/>
    <mergeCell ref="B56:B58"/>
    <mergeCell ref="B155:B157"/>
    <mergeCell ref="C155:C157"/>
    <mergeCell ref="D155:D157"/>
    <mergeCell ref="C152:C154"/>
    <mergeCell ref="C158:C160"/>
    <mergeCell ref="C164:C166"/>
    <mergeCell ref="C170:C172"/>
    <mergeCell ref="C128:C130"/>
    <mergeCell ref="C131:C133"/>
    <mergeCell ref="C134:C136"/>
    <mergeCell ref="C137:C139"/>
    <mergeCell ref="C140:C142"/>
    <mergeCell ref="C143:C145"/>
    <mergeCell ref="C110:C112"/>
    <mergeCell ref="C113:C115"/>
    <mergeCell ref="C116:C118"/>
    <mergeCell ref="C119:C121"/>
    <mergeCell ref="C122:C124"/>
    <mergeCell ref="C125:C127"/>
    <mergeCell ref="C95:C97"/>
    <mergeCell ref="C101:C103"/>
    <mergeCell ref="C104:C106"/>
    <mergeCell ref="C107:C109"/>
    <mergeCell ref="C68:C70"/>
    <mergeCell ref="C71:C73"/>
    <mergeCell ref="C74:C76"/>
    <mergeCell ref="C77:C79"/>
    <mergeCell ref="C80:C82"/>
    <mergeCell ref="C86:C88"/>
    <mergeCell ref="C41:C43"/>
    <mergeCell ref="C47:C49"/>
    <mergeCell ref="C53:C55"/>
    <mergeCell ref="C59:C61"/>
    <mergeCell ref="C62:C64"/>
    <mergeCell ref="C65:C67"/>
    <mergeCell ref="C56:C58"/>
    <mergeCell ref="C50:C52"/>
    <mergeCell ref="C20:C22"/>
    <mergeCell ref="C23:C25"/>
    <mergeCell ref="C26:C28"/>
    <mergeCell ref="C29:C31"/>
    <mergeCell ref="C32:C34"/>
    <mergeCell ref="C35:C37"/>
    <mergeCell ref="C2:C4"/>
    <mergeCell ref="C5:C7"/>
    <mergeCell ref="C8:C10"/>
    <mergeCell ref="C11:C13"/>
    <mergeCell ref="C14:C16"/>
    <mergeCell ref="C17:C19"/>
    <mergeCell ref="B2:B4"/>
    <mergeCell ref="B5:B7"/>
    <mergeCell ref="B8:B10"/>
    <mergeCell ref="B11:B13"/>
    <mergeCell ref="B14:B16"/>
    <mergeCell ref="B17:B19"/>
    <mergeCell ref="B20:B22"/>
    <mergeCell ref="B23:B25"/>
    <mergeCell ref="B26:B28"/>
    <mergeCell ref="B29:B31"/>
    <mergeCell ref="B32:B34"/>
    <mergeCell ref="B35:B37"/>
    <mergeCell ref="B41:B43"/>
    <mergeCell ref="B47:B49"/>
    <mergeCell ref="B53:B55"/>
    <mergeCell ref="B59:B61"/>
    <mergeCell ref="B62:B64"/>
    <mergeCell ref="B65:B67"/>
    <mergeCell ref="B50:B52"/>
    <mergeCell ref="B68:B70"/>
    <mergeCell ref="B71:B73"/>
    <mergeCell ref="B74:B76"/>
    <mergeCell ref="B77:B79"/>
    <mergeCell ref="B80:B82"/>
    <mergeCell ref="B86:B88"/>
    <mergeCell ref="B89:B91"/>
    <mergeCell ref="B95:B97"/>
    <mergeCell ref="B101:B103"/>
    <mergeCell ref="B104:B106"/>
    <mergeCell ref="B107:B109"/>
    <mergeCell ref="B110:B112"/>
    <mergeCell ref="B92:B94"/>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8:B160"/>
    <mergeCell ref="B164:B166"/>
    <mergeCell ref="B170:B172"/>
    <mergeCell ref="D23:D25"/>
    <mergeCell ref="D26:D28"/>
    <mergeCell ref="D29:D31"/>
    <mergeCell ref="D32:D34"/>
    <mergeCell ref="D35:D37"/>
    <mergeCell ref="B173:B175"/>
    <mergeCell ref="B176:B178"/>
    <mergeCell ref="B179:B181"/>
    <mergeCell ref="D2:D4"/>
    <mergeCell ref="D5:D7"/>
    <mergeCell ref="D8:D10"/>
    <mergeCell ref="D11:D13"/>
    <mergeCell ref="D14:D16"/>
    <mergeCell ref="D17:D19"/>
    <mergeCell ref="D20:D22"/>
    <mergeCell ref="D41:D43"/>
    <mergeCell ref="D47:D49"/>
    <mergeCell ref="D53:D55"/>
    <mergeCell ref="D59:D61"/>
    <mergeCell ref="D62:D64"/>
    <mergeCell ref="D65:D67"/>
    <mergeCell ref="D56:D58"/>
    <mergeCell ref="D50:D52"/>
    <mergeCell ref="D68:D70"/>
    <mergeCell ref="D71:D73"/>
    <mergeCell ref="D74:D76"/>
    <mergeCell ref="D77:D79"/>
    <mergeCell ref="D80:D82"/>
    <mergeCell ref="D86:D88"/>
    <mergeCell ref="D89:D91"/>
    <mergeCell ref="D95:D97"/>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76:D178"/>
    <mergeCell ref="D179:D181"/>
    <mergeCell ref="D149:D151"/>
    <mergeCell ref="D152:D154"/>
    <mergeCell ref="D158:D160"/>
    <mergeCell ref="D164:D166"/>
    <mergeCell ref="D170:D172"/>
    <mergeCell ref="D173:D175"/>
  </mergeCells>
  <printOptions/>
  <pageMargins left="0.787401575" right="0.787401575" top="0.984251969" bottom="0.984251969"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H40"/>
  <sheetViews>
    <sheetView zoomScalePageLayoutView="0" workbookViewId="0" topLeftCell="A1">
      <selection activeCell="G7" sqref="G7"/>
    </sheetView>
  </sheetViews>
  <sheetFormatPr defaultColWidth="9.140625" defaultRowHeight="12.75"/>
  <cols>
    <col min="1" max="1" width="11.140625" style="0" customWidth="1"/>
    <col min="2" max="2" width="7.421875" style="0" customWidth="1"/>
    <col min="3" max="3" width="7.57421875" style="0" customWidth="1"/>
    <col min="9" max="9" width="7.421875" style="0" customWidth="1"/>
    <col min="10" max="10" width="7.57421875" style="0" customWidth="1"/>
    <col min="16" max="16" width="7.421875" style="0" customWidth="1"/>
    <col min="17" max="17" width="7.57421875" style="0" customWidth="1"/>
    <col min="23" max="23" width="7.421875" style="0" customWidth="1"/>
    <col min="24" max="24" width="7.57421875" style="0" customWidth="1"/>
    <col min="30" max="30" width="7.421875" style="0" customWidth="1"/>
    <col min="31" max="31" width="7.57421875" style="0" customWidth="1"/>
  </cols>
  <sheetData>
    <row r="1" ht="12.75">
      <c r="A1" t="s">
        <v>816</v>
      </c>
    </row>
    <row r="2" ht="12.75">
      <c r="A2" t="s">
        <v>817</v>
      </c>
    </row>
    <row r="3" spans="1:4" ht="12.75">
      <c r="A3" t="s">
        <v>729</v>
      </c>
      <c r="B3" t="s">
        <v>792</v>
      </c>
      <c r="C3" t="s">
        <v>793</v>
      </c>
      <c r="D3" t="s">
        <v>794</v>
      </c>
    </row>
    <row r="4" spans="1:4" ht="12.75">
      <c r="A4" t="s">
        <v>818</v>
      </c>
      <c r="B4">
        <v>0.5</v>
      </c>
      <c r="C4" t="s">
        <v>731</v>
      </c>
      <c r="D4">
        <v>64</v>
      </c>
    </row>
    <row r="5" spans="1:4" ht="12.75">
      <c r="A5" t="s">
        <v>822</v>
      </c>
      <c r="B5">
        <v>0.5</v>
      </c>
      <c r="C5" t="s">
        <v>824</v>
      </c>
      <c r="D5">
        <v>120.5</v>
      </c>
    </row>
    <row r="6" spans="1:4" ht="12.75">
      <c r="A6" t="s">
        <v>823</v>
      </c>
      <c r="B6">
        <v>0.5</v>
      </c>
      <c r="C6" t="s">
        <v>806</v>
      </c>
      <c r="D6">
        <v>2.84</v>
      </c>
    </row>
    <row r="7" spans="1:4" ht="12.75">
      <c r="A7" t="s">
        <v>820</v>
      </c>
      <c r="B7">
        <v>1</v>
      </c>
      <c r="C7" t="s">
        <v>819</v>
      </c>
      <c r="D7">
        <v>21.25</v>
      </c>
    </row>
    <row r="9" spans="1:34" ht="12.75">
      <c r="A9" t="s">
        <v>781</v>
      </c>
      <c r="B9" t="s">
        <v>662</v>
      </c>
      <c r="C9" t="s">
        <v>663</v>
      </c>
      <c r="D9" t="s">
        <v>597</v>
      </c>
      <c r="E9" t="s">
        <v>598</v>
      </c>
      <c r="F9" t="s">
        <v>599</v>
      </c>
      <c r="H9" t="s">
        <v>781</v>
      </c>
      <c r="I9" t="s">
        <v>662</v>
      </c>
      <c r="J9" t="s">
        <v>663</v>
      </c>
      <c r="K9" t="s">
        <v>743</v>
      </c>
      <c r="L9" t="s">
        <v>598</v>
      </c>
      <c r="M9" t="s">
        <v>744</v>
      </c>
      <c r="O9" t="s">
        <v>781</v>
      </c>
      <c r="P9" t="s">
        <v>662</v>
      </c>
      <c r="Q9" t="s">
        <v>663</v>
      </c>
      <c r="R9" t="s">
        <v>747</v>
      </c>
      <c r="S9" t="s">
        <v>598</v>
      </c>
      <c r="T9" t="s">
        <v>746</v>
      </c>
      <c r="V9" t="s">
        <v>738</v>
      </c>
      <c r="W9" t="s">
        <v>662</v>
      </c>
      <c r="X9" t="s">
        <v>663</v>
      </c>
      <c r="Y9" t="s">
        <v>749</v>
      </c>
      <c r="Z9" t="s">
        <v>598</v>
      </c>
      <c r="AA9" t="s">
        <v>750</v>
      </c>
      <c r="AC9" t="s">
        <v>781</v>
      </c>
      <c r="AD9" t="s">
        <v>662</v>
      </c>
      <c r="AE9" t="s">
        <v>663</v>
      </c>
      <c r="AF9" t="s">
        <v>752</v>
      </c>
      <c r="AG9" t="s">
        <v>598</v>
      </c>
      <c r="AH9" t="s">
        <v>753</v>
      </c>
    </row>
    <row r="10" spans="1:34" ht="12.75">
      <c r="A10" t="s">
        <v>818</v>
      </c>
      <c r="B10" t="s">
        <v>915</v>
      </c>
      <c r="C10" t="s">
        <v>821</v>
      </c>
      <c r="D10">
        <v>9.5</v>
      </c>
      <c r="E10">
        <f>$D$4</f>
        <v>64</v>
      </c>
      <c r="F10">
        <f>D10*E10/100</f>
        <v>6.08</v>
      </c>
      <c r="H10" t="s">
        <v>818</v>
      </c>
      <c r="I10" t="s">
        <v>915</v>
      </c>
      <c r="J10" t="s">
        <v>821</v>
      </c>
      <c r="K10">
        <v>29</v>
      </c>
      <c r="L10">
        <f>$D$4</f>
        <v>64</v>
      </c>
      <c r="M10">
        <f>K10*L10/100</f>
        <v>18.56</v>
      </c>
      <c r="O10" t="s">
        <v>818</v>
      </c>
      <c r="P10" t="s">
        <v>915</v>
      </c>
      <c r="Q10" t="s">
        <v>821</v>
      </c>
      <c r="R10">
        <v>0</v>
      </c>
      <c r="S10">
        <f>$D$4</f>
        <v>64</v>
      </c>
      <c r="T10">
        <f>R10*S10/100</f>
        <v>0</v>
      </c>
      <c r="V10" t="s">
        <v>818</v>
      </c>
      <c r="W10" t="s">
        <v>915</v>
      </c>
      <c r="X10" t="s">
        <v>821</v>
      </c>
      <c r="Y10">
        <v>0</v>
      </c>
      <c r="Z10">
        <f>$D$4</f>
        <v>64</v>
      </c>
      <c r="AA10">
        <f>Y10*Z10/100</f>
        <v>0</v>
      </c>
      <c r="AC10" t="s">
        <v>818</v>
      </c>
      <c r="AD10" t="s">
        <v>915</v>
      </c>
      <c r="AE10" t="s">
        <v>821</v>
      </c>
      <c r="AF10">
        <v>0</v>
      </c>
      <c r="AG10">
        <f>$D$4</f>
        <v>64</v>
      </c>
      <c r="AH10">
        <f>AF10*AG10/100</f>
        <v>0</v>
      </c>
    </row>
    <row r="11" spans="1:34" ht="12.75">
      <c r="A11" t="s">
        <v>803</v>
      </c>
      <c r="B11" t="s">
        <v>915</v>
      </c>
      <c r="C11" t="s">
        <v>809</v>
      </c>
      <c r="D11">
        <v>0.05</v>
      </c>
      <c r="E11">
        <f>$D$5</f>
        <v>120.5</v>
      </c>
      <c r="F11">
        <f>D11*E11/100</f>
        <v>0.060250000000000005</v>
      </c>
      <c r="H11" t="s">
        <v>803</v>
      </c>
      <c r="I11" t="s">
        <v>915</v>
      </c>
      <c r="J11" t="s">
        <v>809</v>
      </c>
      <c r="K11">
        <v>10</v>
      </c>
      <c r="L11">
        <f>$D$5</f>
        <v>120.5</v>
      </c>
      <c r="M11">
        <f>K11*L11/100</f>
        <v>12.05</v>
      </c>
      <c r="O11" t="s">
        <v>803</v>
      </c>
      <c r="P11" t="s">
        <v>915</v>
      </c>
      <c r="Q11" t="s">
        <v>809</v>
      </c>
      <c r="R11">
        <v>33</v>
      </c>
      <c r="S11">
        <f>$D$5</f>
        <v>120.5</v>
      </c>
      <c r="T11">
        <f>R11*S11/100</f>
        <v>39.765</v>
      </c>
      <c r="V11" t="s">
        <v>803</v>
      </c>
      <c r="W11" t="s">
        <v>915</v>
      </c>
      <c r="X11" t="s">
        <v>809</v>
      </c>
      <c r="Y11">
        <v>0.6</v>
      </c>
      <c r="Z11">
        <f>$D$5</f>
        <v>120.5</v>
      </c>
      <c r="AA11">
        <f>Y11*Z11/100</f>
        <v>0.723</v>
      </c>
      <c r="AC11" t="s">
        <v>803</v>
      </c>
      <c r="AD11" t="s">
        <v>915</v>
      </c>
      <c r="AE11" t="s">
        <v>809</v>
      </c>
      <c r="AF11">
        <v>0.1</v>
      </c>
      <c r="AG11">
        <f>$D$5</f>
        <v>120.5</v>
      </c>
      <c r="AH11">
        <f>AF11*AG11/100</f>
        <v>0.12050000000000001</v>
      </c>
    </row>
    <row r="12" spans="1:34" ht="12.75">
      <c r="A12" t="s">
        <v>788</v>
      </c>
      <c r="B12" t="s">
        <v>915</v>
      </c>
      <c r="C12" t="s">
        <v>784</v>
      </c>
      <c r="D12">
        <v>1.2</v>
      </c>
      <c r="E12">
        <f>$D$6</f>
        <v>2.84</v>
      </c>
      <c r="F12">
        <f>D12*E12/100</f>
        <v>0.03408</v>
      </c>
      <c r="H12" t="s">
        <v>788</v>
      </c>
      <c r="I12" t="s">
        <v>915</v>
      </c>
      <c r="J12" t="s">
        <v>784</v>
      </c>
      <c r="K12">
        <v>0</v>
      </c>
      <c r="L12">
        <f>$D$6</f>
        <v>2.84</v>
      </c>
      <c r="M12">
        <f>K12*L12/100</f>
        <v>0</v>
      </c>
      <c r="O12" t="s">
        <v>788</v>
      </c>
      <c r="P12" t="s">
        <v>915</v>
      </c>
      <c r="Q12" t="s">
        <v>784</v>
      </c>
      <c r="R12">
        <v>0</v>
      </c>
      <c r="S12">
        <f>$D$6</f>
        <v>2.84</v>
      </c>
      <c r="T12">
        <f>R12*S12/100</f>
        <v>0</v>
      </c>
      <c r="V12" t="s">
        <v>788</v>
      </c>
      <c r="W12" t="s">
        <v>915</v>
      </c>
      <c r="X12" t="s">
        <v>784</v>
      </c>
      <c r="Y12">
        <v>0</v>
      </c>
      <c r="Z12">
        <f>$D$6</f>
        <v>2.84</v>
      </c>
      <c r="AA12">
        <f>Y12*Z12/100</f>
        <v>0</v>
      </c>
      <c r="AC12" t="s">
        <v>788</v>
      </c>
      <c r="AD12" t="s">
        <v>915</v>
      </c>
      <c r="AE12" t="s">
        <v>784</v>
      </c>
      <c r="AF12">
        <v>0</v>
      </c>
      <c r="AG12">
        <f>$D$6</f>
        <v>2.84</v>
      </c>
      <c r="AH12">
        <f>AF12*AG12/100</f>
        <v>0</v>
      </c>
    </row>
    <row r="13" spans="1:34" ht="12.75">
      <c r="A13" t="s">
        <v>825</v>
      </c>
      <c r="B13" t="s">
        <v>919</v>
      </c>
      <c r="C13" s="346">
        <v>1098</v>
      </c>
      <c r="D13">
        <v>2.5</v>
      </c>
      <c r="E13">
        <f>$D$7</f>
        <v>21.25</v>
      </c>
      <c r="F13">
        <f>D13*E13/100</f>
        <v>0.53125</v>
      </c>
      <c r="H13" t="s">
        <v>825</v>
      </c>
      <c r="I13" t="s">
        <v>919</v>
      </c>
      <c r="J13" s="346">
        <v>1098</v>
      </c>
      <c r="K13">
        <v>0</v>
      </c>
      <c r="L13">
        <f>$D$7</f>
        <v>21.25</v>
      </c>
      <c r="M13">
        <f>K13*L13/100</f>
        <v>0</v>
      </c>
      <c r="O13" t="s">
        <v>825</v>
      </c>
      <c r="P13" t="s">
        <v>919</v>
      </c>
      <c r="Q13" s="346">
        <v>1098</v>
      </c>
      <c r="R13">
        <v>0</v>
      </c>
      <c r="S13">
        <f>$D$7</f>
        <v>21.25</v>
      </c>
      <c r="T13">
        <f>R13*S13/100</f>
        <v>0</v>
      </c>
      <c r="V13" t="s">
        <v>825</v>
      </c>
      <c r="W13" t="s">
        <v>919</v>
      </c>
      <c r="X13" s="346">
        <v>1098</v>
      </c>
      <c r="Y13">
        <v>0</v>
      </c>
      <c r="Z13">
        <f>$D$7</f>
        <v>21.25</v>
      </c>
      <c r="AA13">
        <f>Y13*Z13/100</f>
        <v>0</v>
      </c>
      <c r="AC13" t="s">
        <v>825</v>
      </c>
      <c r="AD13" t="s">
        <v>919</v>
      </c>
      <c r="AE13" s="346">
        <v>1098</v>
      </c>
      <c r="AF13">
        <v>0</v>
      </c>
      <c r="AG13">
        <f>$D$7</f>
        <v>21.25</v>
      </c>
      <c r="AH13">
        <f>AF13*AG13/100</f>
        <v>0</v>
      </c>
    </row>
    <row r="14" spans="1:34" ht="12.75">
      <c r="A14" t="s">
        <v>605</v>
      </c>
      <c r="E14">
        <f>SUM(E10:E13)</f>
        <v>208.59</v>
      </c>
      <c r="F14">
        <f>SUM(F10:F13)</f>
        <v>6.70558</v>
      </c>
      <c r="H14" t="s">
        <v>605</v>
      </c>
      <c r="L14">
        <f>SUM(L10:L13)</f>
        <v>208.59</v>
      </c>
      <c r="M14">
        <f>SUM(M10:M13)</f>
        <v>30.61</v>
      </c>
      <c r="O14" t="s">
        <v>605</v>
      </c>
      <c r="S14">
        <f>SUM(S10:S13)</f>
        <v>208.59</v>
      </c>
      <c r="T14">
        <f>SUM(T10:T13)</f>
        <v>39.765</v>
      </c>
      <c r="V14" t="s">
        <v>605</v>
      </c>
      <c r="Z14">
        <f>SUM(Z10:Z13)</f>
        <v>208.59</v>
      </c>
      <c r="AA14">
        <f>SUM(AA10:AA13)</f>
        <v>0.723</v>
      </c>
      <c r="AC14" t="s">
        <v>605</v>
      </c>
      <c r="AG14">
        <f>SUM(AG10:AG13)</f>
        <v>208.59</v>
      </c>
      <c r="AH14">
        <f>SUM(AH10:AH13)</f>
        <v>0.12050000000000001</v>
      </c>
    </row>
    <row r="15" spans="1:34" ht="12.75">
      <c r="A15" t="s">
        <v>606</v>
      </c>
      <c r="F15" s="345">
        <f>F14/E14*100</f>
        <v>3.214717867587133</v>
      </c>
      <c r="H15" t="s">
        <v>745</v>
      </c>
      <c r="M15" s="345">
        <f>M14/L14*100</f>
        <v>14.674720744043338</v>
      </c>
      <c r="O15" t="s">
        <v>748</v>
      </c>
      <c r="T15" s="345">
        <f>T14/S14*100</f>
        <v>19.06371350496189</v>
      </c>
      <c r="V15" t="s">
        <v>751</v>
      </c>
      <c r="AA15" s="345">
        <f>AA14/Z14*100</f>
        <v>0.3466129728174889</v>
      </c>
      <c r="AC15" t="s">
        <v>754</v>
      </c>
      <c r="AH15" s="345">
        <f>AH14/AG14*100</f>
        <v>0.05776882880291481</v>
      </c>
    </row>
    <row r="17" spans="1:34" ht="12.75">
      <c r="A17" t="s">
        <v>781</v>
      </c>
      <c r="B17" t="s">
        <v>662</v>
      </c>
      <c r="C17" t="s">
        <v>663</v>
      </c>
      <c r="D17" t="s">
        <v>755</v>
      </c>
      <c r="E17" t="s">
        <v>598</v>
      </c>
      <c r="F17" t="s">
        <v>756</v>
      </c>
      <c r="H17" t="s">
        <v>781</v>
      </c>
      <c r="I17" t="s">
        <v>662</v>
      </c>
      <c r="J17" t="s">
        <v>663</v>
      </c>
      <c r="K17" t="s">
        <v>758</v>
      </c>
      <c r="L17" t="s">
        <v>598</v>
      </c>
      <c r="M17" t="s">
        <v>759</v>
      </c>
      <c r="O17" t="s">
        <v>781</v>
      </c>
      <c r="P17" t="s">
        <v>662</v>
      </c>
      <c r="Q17" t="s">
        <v>663</v>
      </c>
      <c r="R17" t="s">
        <v>761</v>
      </c>
      <c r="S17" t="s">
        <v>598</v>
      </c>
      <c r="T17" t="s">
        <v>762</v>
      </c>
      <c r="V17" t="s">
        <v>781</v>
      </c>
      <c r="W17" t="s">
        <v>662</v>
      </c>
      <c r="X17" t="s">
        <v>663</v>
      </c>
      <c r="Y17" t="s">
        <v>764</v>
      </c>
      <c r="Z17" t="s">
        <v>598</v>
      </c>
      <c r="AA17" t="s">
        <v>765</v>
      </c>
      <c r="AC17" t="s">
        <v>738</v>
      </c>
      <c r="AF17" t="s">
        <v>767</v>
      </c>
      <c r="AG17" t="s">
        <v>598</v>
      </c>
      <c r="AH17" t="s">
        <v>768</v>
      </c>
    </row>
    <row r="18" spans="1:34" ht="12.75">
      <c r="A18" t="s">
        <v>818</v>
      </c>
      <c r="B18" t="s">
        <v>915</v>
      </c>
      <c r="C18" t="s">
        <v>821</v>
      </c>
      <c r="D18">
        <v>1.47</v>
      </c>
      <c r="E18">
        <f>$D$4</f>
        <v>64</v>
      </c>
      <c r="F18">
        <f>D18*E18/100</f>
        <v>0.9408</v>
      </c>
      <c r="H18" t="s">
        <v>818</v>
      </c>
      <c r="I18" t="s">
        <v>915</v>
      </c>
      <c r="J18" t="s">
        <v>821</v>
      </c>
      <c r="K18">
        <v>0.3</v>
      </c>
      <c r="L18">
        <f>$D$4</f>
        <v>64</v>
      </c>
      <c r="M18">
        <f>K18*L18/100</f>
        <v>0.192</v>
      </c>
      <c r="O18" t="s">
        <v>818</v>
      </c>
      <c r="P18" t="s">
        <v>915</v>
      </c>
      <c r="Q18" t="s">
        <v>821</v>
      </c>
      <c r="R18">
        <v>0.13</v>
      </c>
      <c r="S18">
        <f>$D$4</f>
        <v>64</v>
      </c>
      <c r="T18">
        <f>R18*S18/100</f>
        <v>0.0832</v>
      </c>
      <c r="V18" t="s">
        <v>818</v>
      </c>
      <c r="W18" t="s">
        <v>915</v>
      </c>
      <c r="X18" t="s">
        <v>821</v>
      </c>
      <c r="Y18">
        <v>0.73</v>
      </c>
      <c r="Z18">
        <f>$D$4</f>
        <v>64</v>
      </c>
      <c r="AA18">
        <f>Y18*Z18/100</f>
        <v>0.4672</v>
      </c>
      <c r="AC18" t="s">
        <v>818</v>
      </c>
      <c r="AD18" t="s">
        <v>915</v>
      </c>
      <c r="AE18" t="s">
        <v>821</v>
      </c>
      <c r="AF18">
        <v>1.7</v>
      </c>
      <c r="AG18">
        <f>$D$4</f>
        <v>64</v>
      </c>
      <c r="AH18">
        <f>AF18*AG18/100</f>
        <v>1.088</v>
      </c>
    </row>
    <row r="19" spans="1:34" ht="12.75">
      <c r="A19" t="s">
        <v>803</v>
      </c>
      <c r="B19" t="s">
        <v>915</v>
      </c>
      <c r="C19" t="s">
        <v>809</v>
      </c>
      <c r="D19">
        <v>0.39</v>
      </c>
      <c r="E19">
        <f>$D$5</f>
        <v>120.5</v>
      </c>
      <c r="F19">
        <f>D19*E19/100</f>
        <v>0.46995000000000003</v>
      </c>
      <c r="H19" t="s">
        <v>803</v>
      </c>
      <c r="I19" t="s">
        <v>915</v>
      </c>
      <c r="J19" t="s">
        <v>809</v>
      </c>
      <c r="K19">
        <v>0.038</v>
      </c>
      <c r="L19">
        <f>$D$5</f>
        <v>120.5</v>
      </c>
      <c r="M19">
        <f>K19*L19/100</f>
        <v>0.04579</v>
      </c>
      <c r="O19" t="s">
        <v>803</v>
      </c>
      <c r="P19" t="s">
        <v>915</v>
      </c>
      <c r="Q19" t="s">
        <v>809</v>
      </c>
      <c r="R19">
        <v>0.18</v>
      </c>
      <c r="S19">
        <f>$D$5</f>
        <v>120.5</v>
      </c>
      <c r="T19">
        <f>R19*S19/100</f>
        <v>0.21689999999999998</v>
      </c>
      <c r="V19" t="s">
        <v>803</v>
      </c>
      <c r="W19" t="s">
        <v>915</v>
      </c>
      <c r="X19" t="s">
        <v>809</v>
      </c>
      <c r="Y19">
        <v>0.05</v>
      </c>
      <c r="Z19">
        <f>$D$5</f>
        <v>120.5</v>
      </c>
      <c r="AA19">
        <f>Y19*Z19/100</f>
        <v>0.060250000000000005</v>
      </c>
      <c r="AC19" t="s">
        <v>803</v>
      </c>
      <c r="AD19" t="s">
        <v>915</v>
      </c>
      <c r="AE19" t="s">
        <v>809</v>
      </c>
      <c r="AF19">
        <v>0.09</v>
      </c>
      <c r="AG19">
        <f>$D$5</f>
        <v>120.5</v>
      </c>
      <c r="AH19">
        <f>AF19*AG19/100</f>
        <v>0.10844999999999999</v>
      </c>
    </row>
    <row r="20" spans="1:34" ht="12.75">
      <c r="A20" t="s">
        <v>788</v>
      </c>
      <c r="B20" t="s">
        <v>915</v>
      </c>
      <c r="C20" t="s">
        <v>784</v>
      </c>
      <c r="D20">
        <v>0.1</v>
      </c>
      <c r="E20">
        <f>$D$6</f>
        <v>2.84</v>
      </c>
      <c r="F20">
        <f>D20*E20/100</f>
        <v>0.0028399999999999996</v>
      </c>
      <c r="H20" t="s">
        <v>788</v>
      </c>
      <c r="I20" t="s">
        <v>915</v>
      </c>
      <c r="J20" t="s">
        <v>784</v>
      </c>
      <c r="K20">
        <v>0</v>
      </c>
      <c r="L20">
        <f>$D$6</f>
        <v>2.84</v>
      </c>
      <c r="M20">
        <f>K20*L20/100</f>
        <v>0</v>
      </c>
      <c r="O20" t="s">
        <v>788</v>
      </c>
      <c r="P20" t="s">
        <v>915</v>
      </c>
      <c r="Q20" t="s">
        <v>784</v>
      </c>
      <c r="R20">
        <v>0</v>
      </c>
      <c r="S20">
        <f>$D$6</f>
        <v>2.84</v>
      </c>
      <c r="T20">
        <f>R20*S20/100</f>
        <v>0</v>
      </c>
      <c r="V20" t="s">
        <v>788</v>
      </c>
      <c r="W20" t="s">
        <v>915</v>
      </c>
      <c r="X20" t="s">
        <v>784</v>
      </c>
      <c r="Y20">
        <v>0</v>
      </c>
      <c r="Z20">
        <f>$D$6</f>
        <v>2.84</v>
      </c>
      <c r="AA20">
        <f>Y20*Z20/100</f>
        <v>0</v>
      </c>
      <c r="AC20" t="s">
        <v>788</v>
      </c>
      <c r="AD20" t="s">
        <v>915</v>
      </c>
      <c r="AE20" t="s">
        <v>784</v>
      </c>
      <c r="AF20">
        <v>0</v>
      </c>
      <c r="AG20">
        <f>$D$6</f>
        <v>2.84</v>
      </c>
      <c r="AH20">
        <f>AF20*AG20/100</f>
        <v>0</v>
      </c>
    </row>
    <row r="21" spans="1:34" ht="12.75">
      <c r="A21" t="s">
        <v>825</v>
      </c>
      <c r="B21" t="s">
        <v>919</v>
      </c>
      <c r="C21" s="346">
        <v>1098</v>
      </c>
      <c r="D21">
        <v>0.13</v>
      </c>
      <c r="E21">
        <f>$D$7</f>
        <v>21.25</v>
      </c>
      <c r="F21">
        <f>D21*E21/100</f>
        <v>0.027625</v>
      </c>
      <c r="H21" t="s">
        <v>826</v>
      </c>
      <c r="I21" t="s">
        <v>915</v>
      </c>
      <c r="J21" s="346" t="s">
        <v>827</v>
      </c>
      <c r="L21">
        <f>$D$7</f>
        <v>21.25</v>
      </c>
      <c r="M21">
        <f>K21*L21/100</f>
        <v>0</v>
      </c>
      <c r="O21" t="s">
        <v>825</v>
      </c>
      <c r="P21" t="s">
        <v>919</v>
      </c>
      <c r="Q21" s="346">
        <v>1098</v>
      </c>
      <c r="R21">
        <v>0.01</v>
      </c>
      <c r="S21">
        <f>$D$7</f>
        <v>21.25</v>
      </c>
      <c r="T21">
        <f>R21*S21/100</f>
        <v>0.002125</v>
      </c>
      <c r="V21" t="s">
        <v>825</v>
      </c>
      <c r="W21" t="s">
        <v>919</v>
      </c>
      <c r="X21" s="346">
        <v>1098</v>
      </c>
      <c r="Y21">
        <v>0</v>
      </c>
      <c r="Z21">
        <f>$D$7</f>
        <v>21.25</v>
      </c>
      <c r="AA21">
        <f>Y21*Z21/100</f>
        <v>0</v>
      </c>
      <c r="AC21" t="s">
        <v>825</v>
      </c>
      <c r="AD21" t="s">
        <v>919</v>
      </c>
      <c r="AE21" s="346">
        <v>1098</v>
      </c>
      <c r="AF21">
        <v>0.1</v>
      </c>
      <c r="AG21">
        <f>$D$7</f>
        <v>21.25</v>
      </c>
      <c r="AH21">
        <f>AF21*AG21/100</f>
        <v>0.02125</v>
      </c>
    </row>
    <row r="22" spans="1:34" ht="12.75">
      <c r="A22" t="s">
        <v>605</v>
      </c>
      <c r="E22">
        <f>SUM(E18:E21)</f>
        <v>208.59</v>
      </c>
      <c r="F22">
        <f>SUM(F18:F21)</f>
        <v>1.441215</v>
      </c>
      <c r="H22" t="s">
        <v>605</v>
      </c>
      <c r="L22">
        <f>SUM(L18:L21)</f>
        <v>208.59</v>
      </c>
      <c r="M22">
        <f>SUM(M18:M21)</f>
        <v>0.23779</v>
      </c>
      <c r="O22" t="s">
        <v>605</v>
      </c>
      <c r="S22">
        <f>SUM(S18:S21)</f>
        <v>208.59</v>
      </c>
      <c r="T22">
        <f>SUM(T18:T21)</f>
        <v>0.30222499999999997</v>
      </c>
      <c r="V22" t="s">
        <v>605</v>
      </c>
      <c r="Z22">
        <f>SUM(Z18:Z21)</f>
        <v>208.59</v>
      </c>
      <c r="AA22">
        <f>SUM(AA18:AA21)</f>
        <v>0.52745</v>
      </c>
      <c r="AC22" t="s">
        <v>605</v>
      </c>
      <c r="AG22">
        <f>SUM(AG18:AG21)</f>
        <v>208.59</v>
      </c>
      <c r="AH22">
        <f>SUM(AH18:AH21)</f>
        <v>1.2177</v>
      </c>
    </row>
    <row r="23" spans="1:34" ht="12.75">
      <c r="A23" t="s">
        <v>757</v>
      </c>
      <c r="F23" s="345">
        <f>F22/E22*100</f>
        <v>0.6909319718107291</v>
      </c>
      <c r="H23" t="s">
        <v>760</v>
      </c>
      <c r="M23" s="345">
        <f>M22/L22*100</f>
        <v>0.11399875353564409</v>
      </c>
      <c r="O23" t="s">
        <v>763</v>
      </c>
      <c r="T23" s="345">
        <f>T22/S22*100</f>
        <v>0.14488949614075455</v>
      </c>
      <c r="V23" t="s">
        <v>766</v>
      </c>
      <c r="AA23" s="345">
        <f>AA22/Z22*100</f>
        <v>0.25286447097176273</v>
      </c>
      <c r="AC23" t="s">
        <v>769</v>
      </c>
      <c r="AH23" s="345">
        <f>AH22/AG22*100</f>
        <v>0.583776786998418</v>
      </c>
    </row>
    <row r="25" spans="1:13" ht="12.75">
      <c r="A25" t="s">
        <v>781</v>
      </c>
      <c r="B25" t="s">
        <v>662</v>
      </c>
      <c r="C25" t="s">
        <v>663</v>
      </c>
      <c r="D25" t="s">
        <v>770</v>
      </c>
      <c r="E25" t="s">
        <v>598</v>
      </c>
      <c r="F25" t="s">
        <v>771</v>
      </c>
      <c r="H25" t="s">
        <v>781</v>
      </c>
      <c r="I25" t="s">
        <v>662</v>
      </c>
      <c r="J25" t="s">
        <v>663</v>
      </c>
      <c r="K25" t="s">
        <v>773</v>
      </c>
      <c r="L25" t="s">
        <v>598</v>
      </c>
      <c r="M25" t="s">
        <v>774</v>
      </c>
    </row>
    <row r="26" spans="1:13" ht="12.75">
      <c r="A26" t="s">
        <v>818</v>
      </c>
      <c r="B26" t="s">
        <v>919</v>
      </c>
      <c r="C26">
        <v>385</v>
      </c>
      <c r="D26">
        <v>5</v>
      </c>
      <c r="E26">
        <f>$D$4</f>
        <v>64</v>
      </c>
      <c r="F26">
        <f>D26*E26/100</f>
        <v>3.2</v>
      </c>
      <c r="H26" t="s">
        <v>818</v>
      </c>
      <c r="I26" t="s">
        <v>917</v>
      </c>
      <c r="J26">
        <v>20031</v>
      </c>
      <c r="K26">
        <v>0.848</v>
      </c>
      <c r="L26">
        <f>$D$4</f>
        <v>64</v>
      </c>
      <c r="M26">
        <f>K26*L26/100</f>
        <v>0.54272</v>
      </c>
    </row>
    <row r="27" spans="1:13" ht="12.75">
      <c r="A27" t="s">
        <v>803</v>
      </c>
      <c r="B27" t="s">
        <v>919</v>
      </c>
      <c r="C27">
        <v>6</v>
      </c>
      <c r="D27">
        <v>10.7</v>
      </c>
      <c r="E27">
        <f>$D$5</f>
        <v>120.5</v>
      </c>
      <c r="F27">
        <f>D27*E27/100</f>
        <v>12.8935</v>
      </c>
      <c r="H27" t="s">
        <v>803</v>
      </c>
      <c r="I27" t="s">
        <v>919</v>
      </c>
      <c r="J27">
        <v>6</v>
      </c>
      <c r="K27">
        <v>0.356</v>
      </c>
      <c r="L27">
        <f>$D$5</f>
        <v>120.5</v>
      </c>
      <c r="M27">
        <f>K27*L27/100</f>
        <v>0.42898</v>
      </c>
    </row>
    <row r="28" spans="1:13" ht="12.75">
      <c r="A28" t="s">
        <v>788</v>
      </c>
      <c r="B28" t="s">
        <v>919</v>
      </c>
      <c r="C28">
        <v>556</v>
      </c>
      <c r="D28">
        <v>42</v>
      </c>
      <c r="E28">
        <f>$D$6</f>
        <v>2.84</v>
      </c>
      <c r="F28">
        <f>D28*E28/100</f>
        <v>1.1928</v>
      </c>
      <c r="H28" t="s">
        <v>788</v>
      </c>
      <c r="I28" t="s">
        <v>919</v>
      </c>
      <c r="J28">
        <v>556</v>
      </c>
      <c r="K28">
        <v>0</v>
      </c>
      <c r="L28">
        <f>$D$6</f>
        <v>2.84</v>
      </c>
      <c r="M28">
        <f>K28*L28/100</f>
        <v>0</v>
      </c>
    </row>
    <row r="29" spans="1:13" ht="12.75">
      <c r="A29" t="s">
        <v>825</v>
      </c>
      <c r="B29" t="s">
        <v>919</v>
      </c>
      <c r="C29" s="346">
        <v>1098</v>
      </c>
      <c r="D29">
        <v>5</v>
      </c>
      <c r="E29">
        <f>$D$7</f>
        <v>21.25</v>
      </c>
      <c r="F29">
        <f>D29*E29/100</f>
        <v>1.0625</v>
      </c>
      <c r="H29" t="s">
        <v>825</v>
      </c>
      <c r="I29" t="s">
        <v>919</v>
      </c>
      <c r="J29" s="346">
        <v>1098</v>
      </c>
      <c r="K29">
        <v>0</v>
      </c>
      <c r="L29">
        <f>$D$7</f>
        <v>21.25</v>
      </c>
      <c r="M29">
        <f>K29*L29/100</f>
        <v>0</v>
      </c>
    </row>
    <row r="30" spans="1:13" ht="12.75">
      <c r="A30" t="s">
        <v>605</v>
      </c>
      <c r="E30">
        <f>SUM(E26:E29)</f>
        <v>208.59</v>
      </c>
      <c r="F30">
        <f>SUM(F26:F29)</f>
        <v>18.348799999999997</v>
      </c>
      <c r="H30" t="s">
        <v>605</v>
      </c>
      <c r="L30">
        <f>SUM(L26:L29)</f>
        <v>208.59</v>
      </c>
      <c r="M30">
        <f>SUM(M26:M29)</f>
        <v>0.9717</v>
      </c>
    </row>
    <row r="31" spans="1:13" ht="12.75">
      <c r="A31" t="s">
        <v>772</v>
      </c>
      <c r="F31" s="345">
        <f>F30/E30*100</f>
        <v>8.796586605302267</v>
      </c>
      <c r="H31" t="s">
        <v>775</v>
      </c>
      <c r="M31" s="345">
        <f>M30/L30*100</f>
        <v>0.4658420825542931</v>
      </c>
    </row>
    <row r="34" spans="11:16" ht="12.75" hidden="1">
      <c r="K34" t="s">
        <v>781</v>
      </c>
      <c r="L34" t="s">
        <v>662</v>
      </c>
      <c r="M34" t="s">
        <v>663</v>
      </c>
      <c r="N34" t="s">
        <v>776</v>
      </c>
      <c r="O34" t="s">
        <v>598</v>
      </c>
      <c r="P34" t="s">
        <v>777</v>
      </c>
    </row>
    <row r="35" spans="11:16" ht="12.75" hidden="1">
      <c r="K35" t="s">
        <v>818</v>
      </c>
      <c r="L35" t="s">
        <v>919</v>
      </c>
      <c r="M35">
        <v>1301</v>
      </c>
      <c r="N35">
        <v>3</v>
      </c>
      <c r="O35">
        <f>$D$4</f>
        <v>64</v>
      </c>
      <c r="P35">
        <f>N35*O35/100</f>
        <v>1.92</v>
      </c>
    </row>
    <row r="36" spans="11:16" ht="12.75" hidden="1">
      <c r="K36" t="s">
        <v>803</v>
      </c>
      <c r="L36" t="s">
        <v>919</v>
      </c>
      <c r="M36">
        <v>6</v>
      </c>
      <c r="N36">
        <v>1.56</v>
      </c>
      <c r="O36">
        <f>$D$5</f>
        <v>120.5</v>
      </c>
      <c r="P36">
        <f>N36*O36/100</f>
        <v>1.8798000000000001</v>
      </c>
    </row>
    <row r="37" spans="11:16" ht="12.75" hidden="1">
      <c r="K37" t="s">
        <v>788</v>
      </c>
      <c r="L37" t="s">
        <v>919</v>
      </c>
      <c r="M37">
        <v>556</v>
      </c>
      <c r="N37">
        <v>0</v>
      </c>
      <c r="O37">
        <f>$D$6</f>
        <v>2.84</v>
      </c>
      <c r="P37">
        <f>N37*O37/100</f>
        <v>0</v>
      </c>
    </row>
    <row r="38" spans="11:16" ht="12.75" hidden="1">
      <c r="K38" t="s">
        <v>825</v>
      </c>
      <c r="L38" t="s">
        <v>919</v>
      </c>
      <c r="M38" s="346">
        <v>1098</v>
      </c>
      <c r="N38">
        <v>0</v>
      </c>
      <c r="O38">
        <f>$D$7</f>
        <v>21.25</v>
      </c>
      <c r="P38">
        <f>N38*O38/100</f>
        <v>0</v>
      </c>
    </row>
    <row r="39" spans="11:16" ht="12.75" hidden="1">
      <c r="K39" t="s">
        <v>605</v>
      </c>
      <c r="O39">
        <f>SUM(O35:O38)</f>
        <v>208.59</v>
      </c>
      <c r="P39">
        <f>SUM(P35:P38)</f>
        <v>3.7998000000000003</v>
      </c>
    </row>
    <row r="40" spans="11:16" ht="12.75" hidden="1">
      <c r="K40" t="s">
        <v>778</v>
      </c>
      <c r="P40" s="345">
        <f>P39/O39*100</f>
        <v>1.8216597152308358</v>
      </c>
    </row>
    <row r="41" ht="12.75" hidden="1"/>
  </sheetData>
  <sheetProtection/>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F15"/>
  <sheetViews>
    <sheetView zoomScalePageLayoutView="0" workbookViewId="0" topLeftCell="A1">
      <selection activeCell="B10" sqref="B10"/>
    </sheetView>
  </sheetViews>
  <sheetFormatPr defaultColWidth="9.140625" defaultRowHeight="12.75"/>
  <sheetData>
    <row r="1" ht="12.75">
      <c r="A1" t="s">
        <v>843</v>
      </c>
    </row>
    <row r="2" ht="12.75">
      <c r="A2" t="s">
        <v>842</v>
      </c>
    </row>
    <row r="3" spans="1:4" ht="12.75">
      <c r="A3" t="s">
        <v>729</v>
      </c>
      <c r="B3" t="s">
        <v>792</v>
      </c>
      <c r="C3" t="s">
        <v>793</v>
      </c>
      <c r="D3" t="s">
        <v>794</v>
      </c>
    </row>
    <row r="4" spans="1:4" ht="12.75">
      <c r="A4" t="s">
        <v>838</v>
      </c>
      <c r="D4">
        <v>453</v>
      </c>
    </row>
    <row r="5" spans="1:4" ht="12.75">
      <c r="A5" t="s">
        <v>839</v>
      </c>
      <c r="B5">
        <v>2.5</v>
      </c>
      <c r="C5" t="s">
        <v>819</v>
      </c>
      <c r="D5">
        <v>35.469</v>
      </c>
    </row>
    <row r="6" spans="1:4" ht="12.75">
      <c r="A6" t="s">
        <v>823</v>
      </c>
      <c r="B6">
        <v>2.5</v>
      </c>
      <c r="C6" t="s">
        <v>806</v>
      </c>
      <c r="D6">
        <v>14.225</v>
      </c>
    </row>
    <row r="7" spans="1:4" ht="12.75">
      <c r="A7" t="s">
        <v>840</v>
      </c>
      <c r="B7">
        <v>1.5</v>
      </c>
      <c r="C7" t="s">
        <v>841</v>
      </c>
      <c r="D7">
        <v>10.625</v>
      </c>
    </row>
    <row r="9" spans="1:6" ht="12.75">
      <c r="A9" t="s">
        <v>781</v>
      </c>
      <c r="B9" t="s">
        <v>662</v>
      </c>
      <c r="C9" t="s">
        <v>663</v>
      </c>
      <c r="D9" t="s">
        <v>776</v>
      </c>
      <c r="E9" t="s">
        <v>598</v>
      </c>
      <c r="F9" t="s">
        <v>777</v>
      </c>
    </row>
    <row r="10" spans="1:6" ht="12.75">
      <c r="A10" t="s">
        <v>838</v>
      </c>
      <c r="B10" t="s">
        <v>919</v>
      </c>
      <c r="C10">
        <v>150</v>
      </c>
      <c r="D10">
        <v>34</v>
      </c>
      <c r="E10">
        <f>$D$4</f>
        <v>453</v>
      </c>
      <c r="F10">
        <f>D10*E10/100</f>
        <v>154.02</v>
      </c>
    </row>
    <row r="11" spans="1:6" ht="12.75">
      <c r="A11" t="s">
        <v>839</v>
      </c>
      <c r="B11" t="s">
        <v>906</v>
      </c>
      <c r="D11">
        <v>0</v>
      </c>
      <c r="E11">
        <f>$D$5</f>
        <v>35.469</v>
      </c>
      <c r="F11">
        <f>D11*E11/100</f>
        <v>0</v>
      </c>
    </row>
    <row r="12" spans="1:6" ht="12.75">
      <c r="A12" t="s">
        <v>823</v>
      </c>
      <c r="B12" t="s">
        <v>919</v>
      </c>
      <c r="C12">
        <v>556</v>
      </c>
      <c r="D12">
        <v>0</v>
      </c>
      <c r="E12">
        <f>$D$6</f>
        <v>14.225</v>
      </c>
      <c r="F12">
        <f>D12*E12/100</f>
        <v>0</v>
      </c>
    </row>
    <row r="13" spans="1:6" ht="12.75">
      <c r="A13" t="s">
        <v>840</v>
      </c>
      <c r="B13" t="s">
        <v>919</v>
      </c>
      <c r="C13">
        <v>1176</v>
      </c>
      <c r="D13">
        <v>0</v>
      </c>
      <c r="E13">
        <f>$D$7</f>
        <v>10.625</v>
      </c>
      <c r="F13">
        <f>D13*E13/100</f>
        <v>0</v>
      </c>
    </row>
    <row r="14" spans="1:6" ht="12.75">
      <c r="A14" t="s">
        <v>605</v>
      </c>
      <c r="E14">
        <f>SUM(E10:E13)</f>
        <v>513.319</v>
      </c>
      <c r="F14">
        <f>SUM(F10:F13)</f>
        <v>154.02</v>
      </c>
    </row>
    <row r="15" spans="1:6" ht="12.75">
      <c r="A15" t="s">
        <v>778</v>
      </c>
      <c r="F15" s="345">
        <f>F14/E14*100</f>
        <v>30.00473389841405</v>
      </c>
    </row>
  </sheetData>
  <sheetProtection/>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F15"/>
  <sheetViews>
    <sheetView zoomScalePageLayoutView="0" workbookViewId="0" topLeftCell="A1">
      <selection activeCell="E25" sqref="E25"/>
    </sheetView>
  </sheetViews>
  <sheetFormatPr defaultColWidth="9.140625" defaultRowHeight="12.75"/>
  <cols>
    <col min="1" max="1" width="24.140625" style="0" customWidth="1"/>
  </cols>
  <sheetData>
    <row r="1" ht="12.75">
      <c r="A1" t="s">
        <v>844</v>
      </c>
    </row>
    <row r="2" ht="12.75">
      <c r="A2" t="s">
        <v>845</v>
      </c>
    </row>
    <row r="3" spans="1:4" ht="12.75">
      <c r="A3" t="s">
        <v>729</v>
      </c>
      <c r="B3" t="s">
        <v>792</v>
      </c>
      <c r="C3" t="s">
        <v>793</v>
      </c>
      <c r="D3" t="s">
        <v>794</v>
      </c>
    </row>
    <row r="4" spans="1:4" ht="12.75">
      <c r="A4" t="s">
        <v>838</v>
      </c>
      <c r="D4">
        <v>453</v>
      </c>
    </row>
    <row r="5" spans="1:4" ht="12.75">
      <c r="A5" t="s">
        <v>839</v>
      </c>
      <c r="B5">
        <v>2.5</v>
      </c>
      <c r="C5" t="s">
        <v>819</v>
      </c>
      <c r="D5">
        <v>35.469</v>
      </c>
    </row>
    <row r="6" spans="1:4" ht="12.75">
      <c r="A6" t="s">
        <v>823</v>
      </c>
      <c r="B6">
        <v>2.5</v>
      </c>
      <c r="C6" t="s">
        <v>806</v>
      </c>
      <c r="D6">
        <v>14.225</v>
      </c>
    </row>
    <row r="7" spans="1:4" ht="12.75">
      <c r="A7" t="s">
        <v>840</v>
      </c>
      <c r="B7">
        <v>1.5</v>
      </c>
      <c r="C7" t="s">
        <v>841</v>
      </c>
      <c r="D7">
        <v>10.625</v>
      </c>
    </row>
    <row r="9" spans="1:6" ht="12.75">
      <c r="A9" t="s">
        <v>781</v>
      </c>
      <c r="B9" t="s">
        <v>662</v>
      </c>
      <c r="C9" t="s">
        <v>663</v>
      </c>
      <c r="D9" t="s">
        <v>776</v>
      </c>
      <c r="E9" t="s">
        <v>598</v>
      </c>
      <c r="F9" t="s">
        <v>777</v>
      </c>
    </row>
    <row r="10" spans="1:6" ht="12.75">
      <c r="A10" t="s">
        <v>838</v>
      </c>
      <c r="B10" t="s">
        <v>919</v>
      </c>
      <c r="C10">
        <v>150</v>
      </c>
      <c r="D10">
        <v>34</v>
      </c>
      <c r="E10">
        <f>$D$4</f>
        <v>453</v>
      </c>
      <c r="F10">
        <f>D10*E10/100</f>
        <v>154.02</v>
      </c>
    </row>
    <row r="11" spans="1:6" ht="12.75">
      <c r="A11" t="s">
        <v>839</v>
      </c>
      <c r="B11" t="s">
        <v>906</v>
      </c>
      <c r="D11">
        <v>0</v>
      </c>
      <c r="E11">
        <f>$D$5</f>
        <v>35.469</v>
      </c>
      <c r="F11">
        <f>D11*E11/100</f>
        <v>0</v>
      </c>
    </row>
    <row r="12" spans="1:6" ht="12.75">
      <c r="A12" t="s">
        <v>823</v>
      </c>
      <c r="B12" t="s">
        <v>919</v>
      </c>
      <c r="C12">
        <v>556</v>
      </c>
      <c r="D12">
        <v>0</v>
      </c>
      <c r="E12">
        <f>$D$6</f>
        <v>14.225</v>
      </c>
      <c r="F12">
        <f>D12*E12/100</f>
        <v>0</v>
      </c>
    </row>
    <row r="13" spans="1:6" ht="12.75">
      <c r="A13" t="s">
        <v>840</v>
      </c>
      <c r="B13" t="s">
        <v>919</v>
      </c>
      <c r="C13">
        <v>1176</v>
      </c>
      <c r="D13">
        <v>0</v>
      </c>
      <c r="E13">
        <f>$D$7</f>
        <v>10.625</v>
      </c>
      <c r="F13">
        <f>D13*E13/100</f>
        <v>0</v>
      </c>
    </row>
    <row r="14" spans="1:6" ht="12.75">
      <c r="A14" t="s">
        <v>605</v>
      </c>
      <c r="E14">
        <f>SUM(E10:E13)</f>
        <v>513.319</v>
      </c>
      <c r="F14">
        <f>SUM(F10:F13)</f>
        <v>154.02</v>
      </c>
    </row>
    <row r="15" spans="1:6" ht="12.75">
      <c r="A15" t="s">
        <v>778</v>
      </c>
      <c r="F15" s="345">
        <f>F14/E14*100</f>
        <v>30.00473389841405</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Stadlmayr, Barbara (AGND)</dc:creator>
  <cp:keywords/>
  <dc:description/>
  <cp:lastModifiedBy>SZimmerman</cp:lastModifiedBy>
  <dcterms:created xsi:type="dcterms:W3CDTF">2011-11-08T14:19:05Z</dcterms:created>
  <dcterms:modified xsi:type="dcterms:W3CDTF">2019-05-03T14:37:50Z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